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010" windowHeight="12495"/>
  </bookViews>
  <sheets>
    <sheet name="Availability" sheetId="1" r:id="rId1"/>
  </sheets>
  <definedNames>
    <definedName name="FA">Availability!$V$21:$W$25</definedName>
    <definedName name="_xlnm.Print_Titles" localSheetId="0">Availability!$D:$F</definedName>
    <definedName name="Yr_1_Family_Attachment">Availability!$W$21:$W$25</definedName>
  </definedNames>
  <calcPr calcId="144525"/>
</workbook>
</file>

<file path=xl/comments1.xml><?xml version="1.0" encoding="utf-8"?>
<comments xmlns="http://schemas.openxmlformats.org/spreadsheetml/2006/main">
  <authors>
    <author>Windows User</author>
    <author>Sarah Hagan</author>
  </authors>
  <commentList>
    <comment ref="B16" authorId="0">
      <text>
        <r>
          <rPr>
            <b/>
            <sz val="9"/>
            <rFont val="Tahoma"/>
            <charset val="134"/>
          </rPr>
          <t>Calculated as £41.67 per student e.g. £41.67 * 9 instances * 6 students = 2250.18</t>
        </r>
      </text>
    </comment>
    <comment ref="B17" authorId="0">
      <text>
        <r>
          <rPr>
            <b/>
            <sz val="9"/>
            <rFont val="Tahoma"/>
            <charset val="134"/>
          </rPr>
          <t>Calculated as £41.67 per student e.g. £41.67 * 11 instances * 6 students = £2750.22</t>
        </r>
      </text>
    </comment>
    <comment ref="B18" authorId="0">
      <text>
        <r>
          <rPr>
            <b/>
            <sz val="9"/>
            <rFont val="Tahoma"/>
            <charset val="134"/>
          </rPr>
          <t xml:space="preserve">Calculated as £41.67 per student e.g. £41.67 * 9 instances * 6 students = £2250.18
</t>
        </r>
      </text>
    </comment>
    <comment ref="B19" authorId="1">
      <text>
        <r>
          <rPr>
            <b/>
            <sz val="9"/>
            <rFont val="Tahoma"/>
            <charset val="134"/>
          </rPr>
          <t>Calculated as £41.67 per student e.g. £41.67 * 5 instances * 8 students = £1666.8</t>
        </r>
        <r>
          <rPr>
            <sz val="9"/>
            <rFont val="Tahoma"/>
            <charset val="134"/>
          </rPr>
          <t xml:space="preserve">
</t>
        </r>
      </text>
    </comment>
    <comment ref="B20" authorId="1">
      <text>
        <r>
          <rPr>
            <b/>
            <sz val="9"/>
            <rFont val="Tahoma"/>
            <charset val="134"/>
          </rPr>
          <t>Calculated as £41.67 per student e.g. £41.67 * 5 instances * 8 students = £1666.8</t>
        </r>
        <r>
          <rPr>
            <sz val="9"/>
            <rFont val="Tahoma"/>
            <charset val="134"/>
          </rPr>
          <t xml:space="preserve">
</t>
        </r>
      </text>
    </comment>
    <comment ref="B21" authorId="0">
      <text>
        <r>
          <rPr>
            <b/>
            <sz val="9"/>
            <rFont val="Tahoma"/>
            <charset val="134"/>
          </rPr>
          <t xml:space="preserve">Calculated at £250 per session </t>
        </r>
      </text>
    </comment>
    <comment ref="B22" authorId="0">
      <text>
        <r>
          <rPr>
            <b/>
            <sz val="9"/>
            <rFont val="Tahoma"/>
            <charset val="134"/>
          </rPr>
          <t xml:space="preserve">Calculated at £59.17 per student per session multiplied by 26 sessions (13 days)
</t>
        </r>
      </text>
    </comment>
    <comment ref="B23" authorId="0">
      <text>
        <r>
          <rPr>
            <b/>
            <sz val="9"/>
            <rFont val="Tahoma"/>
            <charset val="134"/>
          </rPr>
          <t>Calculated at £59.17 per student per session multiplied by 20 sessions (10 days)</t>
        </r>
      </text>
    </comment>
    <comment ref="B24" authorId="0">
      <text>
        <r>
          <rPr>
            <b/>
            <sz val="9"/>
            <rFont val="Tahoma"/>
            <charset val="134"/>
          </rPr>
          <t xml:space="preserve">Calculated at £59.17 per student per session multiplied by 8 sessions  (4 days) per week
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<sst xmlns="http://schemas.openxmlformats.org/spreadsheetml/2006/main" count="355" uniqueCount="152">
  <si>
    <t xml:space="preserve">1. Read all intructions (1-10):
2. First complete all boxes in section coloured </t>
  </si>
  <si>
    <t>3. Then select availability: Drop-down boxes coloured                
Boxes will turn               when sessions are selected
4. Click by name for module descriptions</t>
  </si>
  <si>
    <r>
      <rPr>
        <b/>
        <sz val="10"/>
        <color rgb="FFFF0000"/>
        <rFont val="Calibri"/>
        <charset val="134"/>
        <scheme val="minor"/>
      </rPr>
      <t xml:space="preserve">5. Year 1&amp;2 Clin. Skills &amp; Family Medicine </t>
    </r>
    <r>
      <rPr>
        <b/>
        <u/>
        <sz val="10"/>
        <color rgb="FFFF0000"/>
        <rFont val="Calibri"/>
        <charset val="134"/>
        <scheme val="minor"/>
      </rPr>
      <t>provisional</t>
    </r>
    <r>
      <rPr>
        <b/>
        <sz val="10"/>
        <color rgb="FFFF0000"/>
        <rFont val="Calibri"/>
        <charset val="134"/>
        <scheme val="minor"/>
      </rPr>
      <t xml:space="preserve"> for 2021-22 (Placements beyond traditional 30mins of QUB being considered). Select availability from the drop-down box here - then scroll right to see sessions selected →</t>
    </r>
  </si>
  <si>
    <t>Our records indicate that you have received</t>
  </si>
  <si>
    <t>Week Beginning</t>
  </si>
  <si>
    <t>→</t>
  </si>
  <si>
    <t>30th Aug 2021</t>
  </si>
  <si>
    <t>6th Sept 2021</t>
  </si>
  <si>
    <t>13th Sept 2021</t>
  </si>
  <si>
    <t>20th Sept 2021</t>
  </si>
  <si>
    <t>27th Sept 2021</t>
  </si>
  <si>
    <t>4th Oct 2021</t>
  </si>
  <si>
    <t>11th Oct 2021</t>
  </si>
  <si>
    <t>18th Oct 2021</t>
  </si>
  <si>
    <t>25th Oct 2021</t>
  </si>
  <si>
    <t>1st Nov 2021</t>
  </si>
  <si>
    <t>8th Nov 2021</t>
  </si>
  <si>
    <t>15th Nov 2021</t>
  </si>
  <si>
    <t>22nd Nov 2021</t>
  </si>
  <si>
    <t>29th Nov 2021</t>
  </si>
  <si>
    <t>6th Dec 2021</t>
  </si>
  <si>
    <t>13th Dec 2021</t>
  </si>
  <si>
    <t>3rd Jan 2022</t>
  </si>
  <si>
    <t>10th Jan 2022</t>
  </si>
  <si>
    <t>17th Jan 2022</t>
  </si>
  <si>
    <t>24th Jan 2022</t>
  </si>
  <si>
    <t>31st Jan 2022</t>
  </si>
  <si>
    <t>7th Feb 2022</t>
  </si>
  <si>
    <t>14th Feb 2022</t>
  </si>
  <si>
    <t>21st Feb 2022</t>
  </si>
  <si>
    <t>28th Feb 2022</t>
  </si>
  <si>
    <t>7th Mar 2022</t>
  </si>
  <si>
    <t>14th Mar 2022</t>
  </si>
  <si>
    <t>21st Mar 2022</t>
  </si>
  <si>
    <t>28th Mar 2022</t>
  </si>
  <si>
    <t>4th Apr 2022</t>
  </si>
  <si>
    <t>11th April 2022</t>
  </si>
  <si>
    <t>18th April '22</t>
  </si>
  <si>
    <t>25th April 2022</t>
  </si>
  <si>
    <t>2nd May 2022</t>
  </si>
  <si>
    <t>9th May 2022</t>
  </si>
  <si>
    <t>16th May 2022</t>
  </si>
  <si>
    <t>23rd May 2022</t>
  </si>
  <si>
    <t>Prac Code:</t>
  </si>
  <si>
    <t>Description of Attachments</t>
  </si>
  <si>
    <t>QUB Clinical Week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</si>
  <si>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</si>
  <si>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</si>
  <si>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</si>
  <si>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</si>
  <si>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</si>
  <si>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</si>
  <si>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</si>
  <si>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</si>
  <si>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</si>
  <si>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</si>
  <si>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</si>
  <si>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</si>
  <si>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</si>
  <si>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</si>
  <si>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</si>
  <si>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</si>
  <si>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</si>
  <si>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</si>
  <si>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</si>
  <si>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</si>
  <si>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</si>
  <si>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</si>
  <si>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</si>
  <si>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</si>
  <si>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</si>
  <si>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</si>
  <si>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</si>
  <si>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</si>
  <si>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</si>
  <si>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</si>
  <si>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</si>
  <si>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EASTER</t>
  </si>
  <si>
    <t>Week 32</t>
  </si>
  <si>
    <t>Week 33</t>
  </si>
  <si>
    <t>Week 34</t>
  </si>
  <si>
    <t>Week 35</t>
  </si>
  <si>
    <t>Week 36</t>
  </si>
  <si>
    <t>Prac Name:</t>
  </si>
  <si>
    <t>Wed</t>
  </si>
  <si>
    <t>Thu</t>
  </si>
  <si>
    <t>Fri</t>
  </si>
  <si>
    <t>Mon</t>
  </si>
  <si>
    <t>Tue</t>
  </si>
  <si>
    <t>Clinical System (e.g EMIS)</t>
  </si>
  <si>
    <t>Yr 1 Clin Skills Spring (Tue or Fri)</t>
  </si>
  <si>
    <t>n/a</t>
  </si>
  <si>
    <t>GP Education Lead Name:</t>
  </si>
  <si>
    <t>Yr 2 Clin Skills Aut (Mon or Thu)</t>
  </si>
  <si>
    <t>Lead GP Cipher No.:</t>
  </si>
  <si>
    <t>Yr 2 Clin Skills Spring (Mon or Thu)</t>
  </si>
  <si>
    <t>GP Contact email:</t>
  </si>
  <si>
    <t>Yr 1 Family Med (5 Afternoons)</t>
  </si>
  <si>
    <t>Alt.ive (non-HSC) email:</t>
  </si>
  <si>
    <t>Yr 2 Family Med (5 Afternoons)</t>
  </si>
  <si>
    <t>Mobile No. (urgent only):</t>
  </si>
  <si>
    <t>Year 4 CCTV</t>
  </si>
  <si>
    <t>Lead Admin:</t>
  </si>
  <si>
    <t>Year 4 Attachment</t>
  </si>
  <si>
    <t>Admin Contact email:</t>
  </si>
  <si>
    <t>Year 5 Attachment</t>
  </si>
  <si>
    <t>Contact Tel No:</t>
  </si>
  <si>
    <t>Year 5 GP Assistantship</t>
  </si>
  <si>
    <t>USE SLIDER BUTTON AT THE BOTTOM TO SCROLL RIGHT TO SEE THE FULL YEAR →→→→→</t>
  </si>
  <si>
    <t>2021/22</t>
  </si>
  <si>
    <t>Potential Estimated Income (£)</t>
  </si>
  <si>
    <r>
      <rPr>
        <b/>
        <sz val="10"/>
        <color rgb="FFFF0000"/>
        <rFont val="Calibri"/>
        <charset val="134"/>
        <scheme val="minor"/>
      </rPr>
      <t xml:space="preserve">6. For Year 4 &amp; 5 modules scroll right &amp; click on boxes coloured            
to choose the </t>
    </r>
    <r>
      <rPr>
        <b/>
        <u/>
        <sz val="10"/>
        <color rgb="FFFF0000"/>
        <rFont val="Calibri"/>
        <charset val="134"/>
        <scheme val="minor"/>
      </rPr>
      <t>number of students</t>
    </r>
    <r>
      <rPr>
        <b/>
        <sz val="10"/>
        <color rgb="FFFF0000"/>
        <rFont val="Calibri"/>
        <charset val="134"/>
        <scheme val="minor"/>
      </rPr>
      <t xml:space="preserve"> you can take for each </t>
    </r>
    <r>
      <rPr>
        <b/>
        <u/>
        <sz val="10"/>
        <color rgb="FFFF0000"/>
        <rFont val="Calibri"/>
        <charset val="134"/>
        <scheme val="minor"/>
      </rPr>
      <t>attachment</t>
    </r>
    <r>
      <rPr>
        <b/>
        <sz val="10"/>
        <color rgb="FFFF0000"/>
        <rFont val="Calibri"/>
        <charset val="134"/>
        <scheme val="minor"/>
      </rPr>
      <t xml:space="preserve"> and </t>
    </r>
    <r>
      <rPr>
        <b/>
        <u/>
        <sz val="10"/>
        <color rgb="FFFF0000"/>
        <rFont val="Calibri"/>
        <charset val="134"/>
        <scheme val="minor"/>
      </rPr>
      <t>session</t>
    </r>
    <r>
      <rPr>
        <b/>
        <sz val="10"/>
        <color rgb="FFFF0000"/>
        <rFont val="Calibri"/>
        <charset val="134"/>
        <scheme val="minor"/>
      </rPr>
      <t xml:space="preserve">.
7. CCTV available to all UG Teaching Practices in 2021-22
8. Print a copy for your records of the slots you have offered
9. Please return sheet by Fri 21st May 2021 to gpadmin@qub.ac.uk  
10. We plan to communicate our allocations by wk/b 18th June 2021  </t>
    </r>
  </si>
  <si>
    <t xml:space="preserve">Yr 1 Clin Skills Spring </t>
  </si>
  <si>
    <t>Yr 2 Clin Skills Autumn</t>
  </si>
  <si>
    <t>Yr 2 Clin Skills Spring</t>
  </si>
  <si>
    <t xml:space="preserve">Yr 1  Family Medicine </t>
  </si>
  <si>
    <t>Yr 2  Family Medicine</t>
  </si>
  <si>
    <t>Please select Y or N</t>
  </si>
  <si>
    <t>N</t>
  </si>
  <si>
    <t>Yes</t>
  </si>
  <si>
    <t>Year 4 GP</t>
  </si>
  <si>
    <t>Y</t>
  </si>
  <si>
    <t>Tue Grp</t>
  </si>
  <si>
    <t>Mon Grp</t>
  </si>
  <si>
    <t>No</t>
  </si>
  <si>
    <t>Year 5 GP - CCP</t>
  </si>
  <si>
    <t>Fri Grp</t>
  </si>
  <si>
    <t>Thu Grp</t>
  </si>
  <si>
    <t>Year 5 GP Asst</t>
  </si>
  <si>
    <t>Tue Grp AND Fri Grp</t>
  </si>
  <si>
    <t>Mon Grp AND Thu Grp</t>
  </si>
  <si>
    <t>Tue Grp AND Thu Grp</t>
  </si>
  <si>
    <t>Tue OR Thu</t>
  </si>
  <si>
    <t>Total</t>
  </si>
  <si>
    <t>Tue AND Thu</t>
  </si>
  <si>
    <t>Y1 FM Tue</t>
  </si>
  <si>
    <t>Tues Dates: 1. 5-Oct | 2. 9-Nov | 3. 23-Nov | 4. 25-Jan | 5. 8-Mar</t>
  </si>
  <si>
    <t>Y1CSS</t>
  </si>
  <si>
    <t>Y1 FM Thu</t>
  </si>
  <si>
    <t>Thu Dates: 1. 7-Oct | 2. 11-Nov | 3. 25-Nov | 4. 27-Jan | 5. 10-Mar</t>
  </si>
  <si>
    <t>Y2CSA</t>
  </si>
  <si>
    <t>Y1 FM Tue &amp; Thu</t>
  </si>
  <si>
    <t>Tues Dates: 1. 5-Oct | 2. 9-Nov | 3. 23-Nov | 4. 25-Jan | 5. 8-Mar AND Thu Dates: 1. 7-Oct | 2. 11-Nov | 3. 25-Nov | 4. 27-Jan | 5. 10-Mar</t>
  </si>
  <si>
    <t>Y2CSS</t>
  </si>
  <si>
    <t>Y2 FM Tue</t>
  </si>
  <si>
    <t>Tues Dates: 1. 21-Sep or 28-Sep | 2. 12-Oct or 26-Oct | 3. 30-Nov or 14-Dec | 4. 01-Mar | 5. 05-Apr</t>
  </si>
  <si>
    <t>Y1FM</t>
  </si>
  <si>
    <t>Y2 FM Thu</t>
  </si>
  <si>
    <t>Thu Dates: 1. 23-Sep or 30-Sep | 2. 21-Oct or 04-Nov | 3. 02-Dec or 09-Dec | 4. 03-Mar | 5. 31-Mar or 07-Apr</t>
  </si>
  <si>
    <t>Y2FM</t>
  </si>
  <si>
    <t>Y2 FM Tue &amp; Thu</t>
  </si>
  <si>
    <t>Tues Dates: 1. 21-Sep or 28-Sep | 2. 12-Oct or 26-Oct | 3. 30-Nov or 14-Dec | 4. 01-Mar | 5. 05-Apr AND Thu Dates: 1. 23-Sep or 30-Sep | 2. 21-Oct or 04-Nov | 3. 02-Dec or 09-Dec | 4. 03-Mar | 5. 31-Mar or 07-Apr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</si>
</sst>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178" formatCode="&quot;£&quot;#,##0.00"/>
  </numFmts>
  <fonts count="47">
    <font>
      <sz val="11"/>
      <color theme="1"/>
      <name val="Calibri"/>
      <charset val="134"/>
      <scheme val="minor"/>
    </font>
    <font>
      <sz val="12"/>
      <color theme="1"/>
      <name val="Arial"/>
      <charset val="134"/>
    </font>
    <font>
      <sz val="12"/>
      <name val="Arial"/>
      <charset val="134"/>
    </font>
    <font>
      <b/>
      <sz val="10"/>
      <color rgb="FFFF0000"/>
      <name val="Calibri"/>
      <charset val="134"/>
      <scheme val="minor"/>
    </font>
    <font>
      <sz val="10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22"/>
      <color rgb="FFFF0000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b/>
      <sz val="11"/>
      <name val="Calibri"/>
      <charset val="134"/>
      <scheme val="minor"/>
    </font>
    <font>
      <sz val="11"/>
      <name val="Calibri"/>
      <charset val="134"/>
      <scheme val="minor"/>
    </font>
    <font>
      <b/>
      <sz val="14"/>
      <color rgb="FFFF00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2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u/>
      <sz val="11"/>
      <name val="Calibri"/>
      <charset val="134"/>
      <scheme val="minor"/>
    </font>
    <font>
      <sz val="11"/>
      <color theme="1"/>
      <name val="Arial"/>
      <charset val="134"/>
    </font>
    <font>
      <b/>
      <sz val="11"/>
      <color rgb="FF006100"/>
      <name val="Calibri"/>
      <charset val="134"/>
      <scheme val="minor"/>
    </font>
    <font>
      <sz val="12"/>
      <color theme="0"/>
      <name val="Arial"/>
      <charset val="134"/>
    </font>
    <font>
      <sz val="12"/>
      <color rgb="FFFF0000"/>
      <name val="Arial"/>
      <charset val="134"/>
    </font>
    <font>
      <sz val="11"/>
      <color theme="0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6"/>
      <color rgb="FFFF0000"/>
      <name val="Calibri"/>
      <charset val="134"/>
      <scheme val="minor"/>
    </font>
    <font>
      <b/>
      <sz val="16"/>
      <color rgb="FFFF000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u/>
      <sz val="10"/>
      <color rgb="FFFF0000"/>
      <name val="Calibri"/>
      <charset val="134"/>
      <scheme val="minor"/>
    </font>
    <font>
      <b/>
      <sz val="9"/>
      <name val="Tahoma"/>
      <charset val="134"/>
    </font>
    <font>
      <sz val="9"/>
      <name val="Tahoma"/>
      <charset val="134"/>
    </font>
  </fonts>
  <fills count="41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7" tint="0.599963377788629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2" tint="-0.0999481185338908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52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ck">
        <color rgb="FFFF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 diagonalDown="1">
      <left/>
      <right/>
      <top style="thin">
        <color auto="1"/>
      </top>
      <bottom/>
      <diagonal style="thin">
        <color rgb="FFFF0000"/>
      </diagonal>
    </border>
    <border diagonalUp="1" diagonalDown="1">
      <left/>
      <right/>
      <top/>
      <bottom/>
      <diagonal style="thin">
        <color rgb="FFFF0000"/>
      </diagonal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8" fillId="17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177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24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30" borderId="49" applyNumberFormat="0" applyAlignment="0" applyProtection="0">
      <alignment vertical="center"/>
    </xf>
    <xf numFmtId="0" fontId="31" fillId="0" borderId="46" applyNumberFormat="0" applyFill="0" applyAlignment="0" applyProtection="0">
      <alignment vertical="center"/>
    </xf>
    <xf numFmtId="0" fontId="27" fillId="23" borderId="47" applyNumberFormat="0" applyFont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0" borderId="46" applyNumberFormat="0" applyFill="0" applyAlignment="0" applyProtection="0">
      <alignment vertical="center"/>
    </xf>
    <xf numFmtId="0" fontId="26" fillId="0" borderId="5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16" borderId="45" applyNumberFormat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32" fillId="22" borderId="0" applyNumberFormat="0" applyBorder="0" applyAlignment="0" applyProtection="0"/>
    <xf numFmtId="0" fontId="34" fillId="28" borderId="48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5" fillId="28" borderId="45" applyNumberFormat="0" applyAlignment="0" applyProtection="0">
      <alignment vertical="center"/>
    </xf>
    <xf numFmtId="0" fontId="29" fillId="0" borderId="44" applyNumberFormat="0" applyFill="0" applyAlignment="0" applyProtection="0">
      <alignment vertical="center"/>
    </xf>
    <xf numFmtId="0" fontId="42" fillId="0" borderId="51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0" fillId="33" borderId="0" applyNumberFormat="0" applyBorder="0" applyAlignment="0" applyProtection="0"/>
    <xf numFmtId="0" fontId="24" fillId="10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</cellStyleXfs>
  <cellXfs count="1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3" xfId="0" applyFont="1" applyBorder="1" applyAlignment="1"/>
    <xf numFmtId="0" fontId="5" fillId="0" borderId="0" xfId="0" applyFont="1" applyBorder="1" applyAlignment="1">
      <alignment textRotation="180"/>
    </xf>
    <xf numFmtId="0" fontId="6" fillId="0" borderId="4" xfId="0" applyFont="1" applyBorder="1" applyAlignment="1" applyProtection="1">
      <alignment horizontal="left" vertical="center"/>
      <protection locked="0"/>
    </xf>
    <xf numFmtId="0" fontId="7" fillId="0" borderId="0" xfId="0" applyFont="1"/>
    <xf numFmtId="0" fontId="8" fillId="0" borderId="5" xfId="0" applyFont="1" applyBorder="1" applyProtection="1">
      <protection locked="0"/>
    </xf>
    <xf numFmtId="0" fontId="9" fillId="0" borderId="0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1" fillId="2" borderId="9" xfId="0" applyFont="1" applyFill="1" applyBorder="1"/>
    <xf numFmtId="0" fontId="8" fillId="3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/>
    <xf numFmtId="0" fontId="12" fillId="2" borderId="8" xfId="0" applyFont="1" applyFill="1" applyBorder="1" applyAlignment="1">
      <alignment horizontal="center"/>
    </xf>
    <xf numFmtId="0" fontId="11" fillId="2" borderId="11" xfId="0" applyFont="1" applyFill="1" applyBorder="1"/>
    <xf numFmtId="0" fontId="8" fillId="3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/>
    <xf numFmtId="0" fontId="13" fillId="0" borderId="0" xfId="0" applyFont="1" applyBorder="1" applyAlignment="1">
      <alignment horizontal="center" textRotation="180"/>
    </xf>
    <xf numFmtId="0" fontId="5" fillId="0" borderId="13" xfId="0" applyFont="1" applyBorder="1" applyAlignment="1" applyProtection="1">
      <alignment textRotation="180"/>
    </xf>
    <xf numFmtId="0" fontId="0" fillId="2" borderId="7" xfId="0" applyFont="1" applyFill="1" applyBorder="1" applyAlignment="1"/>
    <xf numFmtId="0" fontId="0" fillId="2" borderId="14" xfId="0" applyFont="1" applyFill="1" applyBorder="1" applyAlignment="1"/>
    <xf numFmtId="0" fontId="8" fillId="3" borderId="15" xfId="0" applyFont="1" applyFill="1" applyBorder="1" applyAlignment="1" applyProtection="1">
      <alignment horizontal="left" vertical="center"/>
      <protection locked="0"/>
    </xf>
    <xf numFmtId="0" fontId="0" fillId="0" borderId="14" xfId="0" applyBorder="1"/>
    <xf numFmtId="0" fontId="8" fillId="3" borderId="14" xfId="30" applyFont="1" applyFill="1" applyBorder="1" applyAlignment="1" applyProtection="1">
      <alignment horizontal="center"/>
      <protection locked="0"/>
    </xf>
    <xf numFmtId="0" fontId="14" fillId="2" borderId="16" xfId="0" applyFont="1" applyFill="1" applyBorder="1" applyAlignment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15" fillId="3" borderId="15" xfId="7" applyFont="1" applyFill="1" applyBorder="1" applyAlignment="1" applyProtection="1">
      <alignment horizontal="left" vertical="center"/>
      <protection locked="0"/>
    </xf>
    <xf numFmtId="0" fontId="11" fillId="4" borderId="17" xfId="0" applyFont="1" applyFill="1" applyBorder="1" applyAlignment="1" applyProtection="1">
      <alignment horizontal="left" vertical="center"/>
    </xf>
    <xf numFmtId="0" fontId="11" fillId="4" borderId="17" xfId="0" applyFont="1" applyFill="1" applyBorder="1" applyAlignment="1">
      <alignment horizontal="left" vertical="center"/>
    </xf>
    <xf numFmtId="49" fontId="8" fillId="3" borderId="15" xfId="0" applyNumberFormat="1" applyFont="1" applyFill="1" applyBorder="1" applyAlignment="1" applyProtection="1">
      <alignment horizontal="left" vertical="center"/>
      <protection locked="0"/>
    </xf>
    <xf numFmtId="0" fontId="13" fillId="2" borderId="14" xfId="0" applyFont="1" applyFill="1" applyBorder="1" applyAlignment="1">
      <alignment horizontal="center"/>
    </xf>
    <xf numFmtId="0" fontId="0" fillId="3" borderId="15" xfId="0" applyFont="1" applyFill="1" applyBorder="1" applyAlignment="1" applyProtection="1">
      <alignment horizontal="left" vertical="center"/>
      <protection locked="0"/>
    </xf>
    <xf numFmtId="0" fontId="14" fillId="2" borderId="17" xfId="0" applyFont="1" applyFill="1" applyBorder="1" applyAlignment="1">
      <alignment horizontal="center"/>
    </xf>
    <xf numFmtId="0" fontId="0" fillId="5" borderId="15" xfId="0" applyFont="1" applyFill="1" applyBorder="1" applyAlignment="1" applyProtection="1">
      <alignment horizontal="left" vertical="center"/>
      <protection locked="0"/>
    </xf>
    <xf numFmtId="0" fontId="11" fillId="2" borderId="18" xfId="0" applyFont="1" applyFill="1" applyBorder="1"/>
    <xf numFmtId="49" fontId="0" fillId="5" borderId="19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/>
    <xf numFmtId="0" fontId="7" fillId="0" borderId="20" xfId="0" applyFont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0" fontId="11" fillId="6" borderId="21" xfId="0" applyFont="1" applyFill="1" applyBorder="1"/>
    <xf numFmtId="0" fontId="11" fillId="6" borderId="10" xfId="0" applyFont="1" applyFill="1" applyBorder="1" applyAlignment="1">
      <alignment horizontal="center"/>
    </xf>
    <xf numFmtId="0" fontId="3" fillId="0" borderId="22" xfId="0" applyFont="1" applyBorder="1" applyAlignment="1">
      <alignment horizontal="left" vertical="top" wrapText="1"/>
    </xf>
    <xf numFmtId="0" fontId="0" fillId="2" borderId="17" xfId="0" applyFont="1" applyFill="1" applyBorder="1"/>
    <xf numFmtId="178" fontId="0" fillId="7" borderId="15" xfId="0" applyNumberFormat="1" applyFont="1" applyFill="1" applyBorder="1" applyAlignment="1">
      <alignment horizontal="right"/>
    </xf>
    <xf numFmtId="0" fontId="3" fillId="0" borderId="23" xfId="0" applyFont="1" applyBorder="1" applyAlignment="1">
      <alignment horizontal="left" vertical="top" wrapText="1"/>
    </xf>
    <xf numFmtId="178" fontId="0" fillId="8" borderId="24" xfId="0" applyNumberFormat="1" applyFont="1" applyFill="1" applyBorder="1" applyAlignment="1">
      <alignment horizontal="right"/>
    </xf>
    <xf numFmtId="0" fontId="0" fillId="2" borderId="14" xfId="0" applyFont="1" applyFill="1" applyBorder="1"/>
    <xf numFmtId="0" fontId="11" fillId="6" borderId="25" xfId="0" applyFont="1" applyFill="1" applyBorder="1"/>
    <xf numFmtId="178" fontId="17" fillId="9" borderId="26" xfId="23" applyNumberFormat="1" applyFont="1" applyFill="1" applyBorder="1" applyAlignment="1">
      <alignment horizontal="right"/>
    </xf>
    <xf numFmtId="0" fontId="3" fillId="0" borderId="27" xfId="0" applyFont="1" applyBorder="1" applyAlignment="1">
      <alignment horizontal="left" vertical="top" wrapText="1"/>
    </xf>
    <xf numFmtId="0" fontId="9" fillId="2" borderId="28" xfId="0" applyFont="1" applyFill="1" applyBorder="1" applyAlignment="1">
      <alignment horizontal="center"/>
    </xf>
    <xf numFmtId="0" fontId="0" fillId="9" borderId="8" xfId="0" applyFont="1" applyFill="1" applyBorder="1" applyAlignment="1">
      <alignment horizontal="center"/>
    </xf>
    <xf numFmtId="0" fontId="0" fillId="9" borderId="28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0" fillId="9" borderId="14" xfId="0" applyFont="1" applyFill="1" applyBorder="1"/>
    <xf numFmtId="0" fontId="0" fillId="2" borderId="28" xfId="0" applyFont="1" applyFill="1" applyBorder="1"/>
    <xf numFmtId="0" fontId="11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11" fillId="4" borderId="8" xfId="0" applyFont="1" applyFill="1" applyBorder="1" applyAlignment="1" applyProtection="1">
      <alignment horizontal="left" vertical="center"/>
    </xf>
    <xf numFmtId="0" fontId="11" fillId="4" borderId="8" xfId="0" applyFont="1" applyFill="1" applyBorder="1" applyAlignment="1">
      <alignment horizontal="left" vertical="center"/>
    </xf>
    <xf numFmtId="0" fontId="11" fillId="3" borderId="29" xfId="0" applyFont="1" applyFill="1" applyBorder="1" applyAlignment="1" applyProtection="1">
      <alignment horizontal="center"/>
      <protection locked="0"/>
    </xf>
    <xf numFmtId="0" fontId="0" fillId="3" borderId="1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18" fillId="0" borderId="0" xfId="0" applyFont="1"/>
    <xf numFmtId="0" fontId="19" fillId="0" borderId="0" xfId="0" applyFont="1"/>
    <xf numFmtId="0" fontId="0" fillId="2" borderId="28" xfId="0" applyFont="1" applyFill="1" applyBorder="1" applyAlignment="1">
      <alignment horizontal="center"/>
    </xf>
    <xf numFmtId="0" fontId="0" fillId="9" borderId="17" xfId="0" applyFont="1" applyFill="1" applyBorder="1" applyAlignment="1">
      <alignment horizontal="center"/>
    </xf>
    <xf numFmtId="0" fontId="0" fillId="4" borderId="0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/>
    </xf>
    <xf numFmtId="0" fontId="0" fillId="3" borderId="28" xfId="0" applyFont="1" applyFill="1" applyBorder="1" applyAlignment="1" applyProtection="1">
      <alignment horizontal="center"/>
      <protection locked="0"/>
    </xf>
    <xf numFmtId="0" fontId="18" fillId="0" borderId="30" xfId="0" applyFont="1" applyBorder="1"/>
    <xf numFmtId="0" fontId="18" fillId="0" borderId="31" xfId="0" applyFont="1" applyBorder="1"/>
    <xf numFmtId="0" fontId="18" fillId="0" borderId="32" xfId="0" applyFont="1" applyBorder="1"/>
    <xf numFmtId="0" fontId="18" fillId="0" borderId="0" xfId="0" applyFont="1" applyBorder="1"/>
    <xf numFmtId="0" fontId="18" fillId="0" borderId="0" xfId="0" applyNumberFormat="1" applyFont="1" applyBorder="1"/>
    <xf numFmtId="38" fontId="18" fillId="0" borderId="0" xfId="0" applyNumberFormat="1" applyFont="1" applyBorder="1"/>
    <xf numFmtId="0" fontId="18" fillId="0" borderId="33" xfId="0" applyFont="1" applyBorder="1"/>
    <xf numFmtId="0" fontId="18" fillId="0" borderId="34" xfId="0" applyFont="1" applyBorder="1"/>
    <xf numFmtId="0" fontId="0" fillId="4" borderId="0" xfId="0" applyFont="1" applyFill="1" applyBorder="1" applyAlignment="1"/>
    <xf numFmtId="0" fontId="0" fillId="4" borderId="0" xfId="0" applyFont="1" applyFill="1" applyBorder="1" applyAlignment="1">
      <alignment horizontal="center" vertical="center"/>
    </xf>
    <xf numFmtId="0" fontId="18" fillId="0" borderId="35" xfId="0" applyFont="1" applyBorder="1"/>
    <xf numFmtId="0" fontId="18" fillId="0" borderId="36" xfId="0" applyFont="1" applyBorder="1"/>
    <xf numFmtId="0" fontId="18" fillId="0" borderId="0" xfId="0" applyFont="1" applyBorder="1" applyAlignment="1">
      <alignment textRotation="180"/>
    </xf>
    <xf numFmtId="0" fontId="18" fillId="0" borderId="36" xfId="0" applyFont="1" applyBorder="1" applyAlignment="1"/>
    <xf numFmtId="0" fontId="18" fillId="0" borderId="37" xfId="0" applyFont="1" applyBorder="1"/>
    <xf numFmtId="0" fontId="19" fillId="0" borderId="0" xfId="0" applyFont="1" applyBorder="1"/>
    <xf numFmtId="0" fontId="5" fillId="0" borderId="4" xfId="0" applyFont="1" applyBorder="1" applyAlignment="1" applyProtection="1">
      <alignment textRotation="180"/>
      <protection locked="0"/>
    </xf>
    <xf numFmtId="0" fontId="0" fillId="3" borderId="29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vertical="center"/>
    </xf>
    <xf numFmtId="0" fontId="0" fillId="4" borderId="4" xfId="0" applyFont="1" applyFill="1" applyBorder="1" applyAlignment="1" applyProtection="1">
      <alignment horizontal="right"/>
    </xf>
    <xf numFmtId="0" fontId="0" fillId="4" borderId="4" xfId="0" applyFont="1" applyFill="1" applyBorder="1" applyAlignment="1" applyProtection="1">
      <alignment horizontal="center"/>
    </xf>
    <xf numFmtId="0" fontId="18" fillId="0" borderId="0" xfId="0" applyFont="1" applyAlignment="1">
      <alignment textRotation="180"/>
    </xf>
    <xf numFmtId="0" fontId="20" fillId="0" borderId="0" xfId="0" applyFont="1" applyAlignment="1"/>
    <xf numFmtId="0" fontId="11" fillId="4" borderId="28" xfId="0" applyFont="1" applyFill="1" applyBorder="1" applyAlignment="1" applyProtection="1">
      <alignment horizontal="left" vertical="center"/>
    </xf>
    <xf numFmtId="0" fontId="11" fillId="4" borderId="28" xfId="0" applyFont="1" applyFill="1" applyBorder="1" applyAlignment="1">
      <alignment horizontal="left" vertical="center"/>
    </xf>
    <xf numFmtId="0" fontId="0" fillId="3" borderId="38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0" fillId="3" borderId="39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Alignment="1">
      <alignment horizontal="center"/>
    </xf>
    <xf numFmtId="0" fontId="0" fillId="4" borderId="0" xfId="0" applyFont="1" applyFill="1" applyBorder="1" applyAlignment="1" applyProtection="1">
      <protection locked="0"/>
    </xf>
    <xf numFmtId="0" fontId="0" fillId="4" borderId="4" xfId="0" applyFont="1" applyFill="1" applyBorder="1" applyAlignment="1" applyProtection="1"/>
    <xf numFmtId="0" fontId="0" fillId="3" borderId="38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39" xfId="0" applyFont="1" applyFill="1" applyBorder="1" applyAlignment="1" applyProtection="1">
      <alignment horizontal="center"/>
      <protection locked="0"/>
    </xf>
    <xf numFmtId="0" fontId="0" fillId="4" borderId="40" xfId="0" applyFont="1" applyFill="1" applyBorder="1" applyAlignment="1" applyProtection="1">
      <alignment horizontal="center"/>
    </xf>
    <xf numFmtId="0" fontId="0" fillId="4" borderId="0" xfId="0" applyFont="1" applyFill="1" applyBorder="1" applyAlignment="1" applyProtection="1"/>
    <xf numFmtId="0" fontId="0" fillId="4" borderId="0" xfId="0" applyFont="1" applyFill="1" applyAlignment="1" applyProtection="1">
      <alignment horizontal="center"/>
    </xf>
    <xf numFmtId="0" fontId="0" fillId="4" borderId="41" xfId="0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2" borderId="3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9" borderId="38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4" xfId="0" applyFont="1" applyBorder="1" applyAlignment="1">
      <alignment vertical="center" textRotation="180"/>
    </xf>
    <xf numFmtId="0" fontId="0" fillId="9" borderId="3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4" borderId="42" xfId="0" applyFont="1" applyFill="1" applyBorder="1" applyAlignment="1">
      <alignment horizontal="center"/>
    </xf>
    <xf numFmtId="0" fontId="0" fillId="4" borderId="43" xfId="0" applyFont="1" applyFill="1" applyBorder="1" applyAlignment="1">
      <alignment horizontal="center"/>
    </xf>
    <xf numFmtId="0" fontId="16" fillId="4" borderId="0" xfId="0" applyFont="1" applyFill="1" applyBorder="1"/>
    <xf numFmtId="0" fontId="0" fillId="4" borderId="40" xfId="0" applyFont="1" applyFill="1" applyBorder="1" applyAlignment="1">
      <alignment horizontal="center"/>
    </xf>
    <xf numFmtId="0" fontId="22" fillId="0" borderId="4" xfId="0" applyFont="1" applyBorder="1" applyAlignment="1">
      <alignment vertical="center" textRotation="180"/>
    </xf>
    <xf numFmtId="0" fontId="7" fillId="0" borderId="8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9" borderId="28" xfId="0" applyFont="1" applyFill="1" applyBorder="1"/>
    <xf numFmtId="0" fontId="0" fillId="9" borderId="17" xfId="0" applyFont="1" applyFill="1" applyBorder="1"/>
    <xf numFmtId="0" fontId="0" fillId="4" borderId="4" xfId="0" applyFont="1" applyFill="1" applyBorder="1" applyAlignment="1">
      <alignment horizontal="center"/>
    </xf>
    <xf numFmtId="0" fontId="0" fillId="3" borderId="14" xfId="0" applyFont="1" applyFill="1" applyBorder="1" applyAlignment="1" applyProtection="1">
      <alignment horizontal="center"/>
      <protection locked="0"/>
    </xf>
    <xf numFmtId="0" fontId="22" fillId="0" borderId="28" xfId="0" applyFont="1" applyBorder="1" applyAlignment="1">
      <alignment horizontal="center" vertical="center"/>
    </xf>
    <xf numFmtId="0" fontId="16" fillId="4" borderId="20" xfId="0" applyFont="1" applyFill="1" applyBorder="1" applyAlignment="1" applyProtection="1">
      <alignment horizontal="center"/>
    </xf>
    <xf numFmtId="0" fontId="16" fillId="4" borderId="0" xfId="0" applyFont="1" applyFill="1" applyProtection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6">
    <dxf>
      <fill>
        <patternFill patternType="solid">
          <bgColor theme="9" tint="0.599963377788629"/>
        </patternFill>
      </fill>
    </dxf>
    <dxf>
      <font>
        <color auto="1"/>
      </font>
      <fill>
        <patternFill patternType="solid">
          <bgColor theme="9" tint="0.599963377788629"/>
        </patternFill>
      </fill>
    </dxf>
    <dxf>
      <fill>
        <patternFill patternType="solid">
          <bgColor theme="4" tint="0.79998168889431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9" tint="0.59996337778862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9" tint="0.59996337778862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1D7FF"/>
      <color rgb="00F1D7F5"/>
      <color rgb="00FFD966"/>
      <color rgb="00C6EFCE"/>
      <color rgb="00DE9D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1455209</xdr:colOff>
      <xdr:row>0</xdr:row>
      <xdr:rowOff>720989</xdr:rowOff>
    </xdr:from>
    <xdr:to>
      <xdr:col>1</xdr:col>
      <xdr:colOff>105834</xdr:colOff>
      <xdr:row>2</xdr:row>
      <xdr:rowOff>0</xdr:rowOff>
    </xdr:to>
    <xdr:cxnSp>
      <xdr:nvCxnSpPr>
        <xdr:cNvPr id="8" name="Straight Arrow Connector 7"/>
        <xdr:cNvCxnSpPr/>
      </xdr:nvCxnSpPr>
      <xdr:spPr>
        <a:xfrm>
          <a:off x="1454785" y="720725"/>
          <a:ext cx="295275" cy="32893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512588</xdr:colOff>
      <xdr:row>0</xdr:row>
      <xdr:rowOff>177595</xdr:rowOff>
    </xdr:from>
    <xdr:to>
      <xdr:col>1</xdr:col>
      <xdr:colOff>785240</xdr:colOff>
      <xdr:row>0</xdr:row>
      <xdr:rowOff>351426</xdr:rowOff>
    </xdr:to>
    <xdr:sp>
      <xdr:nvSpPr>
        <xdr:cNvPr id="14" name="TextBox 13"/>
        <xdr:cNvSpPr txBox="1"/>
      </xdr:nvSpPr>
      <xdr:spPr>
        <a:xfrm>
          <a:off x="2157095" y="177165"/>
          <a:ext cx="272415" cy="17399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1392676</xdr:colOff>
      <xdr:row>14</xdr:row>
      <xdr:rowOff>166902</xdr:rowOff>
    </xdr:from>
    <xdr:to>
      <xdr:col>3</xdr:col>
      <xdr:colOff>1657887</xdr:colOff>
      <xdr:row>15</xdr:row>
      <xdr:rowOff>119972</xdr:rowOff>
    </xdr:to>
    <xdr:sp>
      <xdr:nvSpPr>
        <xdr:cNvPr id="15" name="TextBox 14"/>
        <xdr:cNvSpPr txBox="1"/>
      </xdr:nvSpPr>
      <xdr:spPr>
        <a:xfrm>
          <a:off x="5807710" y="3616325"/>
          <a:ext cx="264795" cy="15303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7442</xdr:colOff>
      <xdr:row>13</xdr:row>
      <xdr:rowOff>79375</xdr:rowOff>
    </xdr:from>
    <xdr:to>
      <xdr:col>5</xdr:col>
      <xdr:colOff>294822</xdr:colOff>
      <xdr:row>14</xdr:row>
      <xdr:rowOff>198239</xdr:rowOff>
    </xdr:to>
    <xdr:cxnSp>
      <xdr:nvCxnSpPr>
        <xdr:cNvPr id="16" name="Straight Arrow Connector 15"/>
        <xdr:cNvCxnSpPr/>
      </xdr:nvCxnSpPr>
      <xdr:spPr>
        <a:xfrm flipV="1">
          <a:off x="6444615" y="3329305"/>
          <a:ext cx="1517015" cy="31877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814642</xdr:colOff>
      <xdr:row>0</xdr:row>
      <xdr:rowOff>326464</xdr:rowOff>
    </xdr:from>
    <xdr:to>
      <xdr:col>1</xdr:col>
      <xdr:colOff>1099183</xdr:colOff>
      <xdr:row>0</xdr:row>
      <xdr:rowOff>495334</xdr:rowOff>
    </xdr:to>
    <xdr:sp>
      <xdr:nvSpPr>
        <xdr:cNvPr id="11" name="TextBox 10"/>
        <xdr:cNvSpPr txBox="1"/>
      </xdr:nvSpPr>
      <xdr:spPr>
        <a:xfrm>
          <a:off x="2458720" y="326390"/>
          <a:ext cx="284480" cy="16891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1676797</xdr:colOff>
      <xdr:row>1</xdr:row>
      <xdr:rowOff>37836</xdr:rowOff>
    </xdr:from>
    <xdr:to>
      <xdr:col>3</xdr:col>
      <xdr:colOff>2098278</xdr:colOff>
      <xdr:row>3</xdr:row>
      <xdr:rowOff>132292</xdr:rowOff>
    </xdr:to>
    <xdr:cxnSp>
      <xdr:nvCxnSpPr>
        <xdr:cNvPr id="10" name="Straight Arrow Connector 9"/>
        <xdr:cNvCxnSpPr/>
      </xdr:nvCxnSpPr>
      <xdr:spPr>
        <a:xfrm>
          <a:off x="6091555" y="829945"/>
          <a:ext cx="346075" cy="54229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953060</xdr:colOff>
      <xdr:row>0</xdr:row>
      <xdr:rowOff>334402</xdr:rowOff>
    </xdr:from>
    <xdr:to>
      <xdr:col>0</xdr:col>
      <xdr:colOff>1265798</xdr:colOff>
      <xdr:row>0</xdr:row>
      <xdr:rowOff>508234</xdr:rowOff>
    </xdr:to>
    <xdr:sp>
      <xdr:nvSpPr>
        <xdr:cNvPr id="2" name="Rectangle 1"/>
        <xdr:cNvSpPr/>
      </xdr:nvSpPr>
      <xdr:spPr>
        <a:xfrm>
          <a:off x="952500" y="334010"/>
          <a:ext cx="313055" cy="17399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2455465</xdr:colOff>
      <xdr:row>0</xdr:row>
      <xdr:rowOff>629840</xdr:rowOff>
    </xdr:from>
    <xdr:to>
      <xdr:col>3</xdr:col>
      <xdr:colOff>188516</xdr:colOff>
      <xdr:row>3</xdr:row>
      <xdr:rowOff>178593</xdr:rowOff>
    </xdr:to>
    <xdr:cxnSp>
      <xdr:nvCxnSpPr>
        <xdr:cNvPr id="9" name="Straight Arrow Connector 8"/>
        <xdr:cNvCxnSpPr/>
      </xdr:nvCxnSpPr>
      <xdr:spPr>
        <a:xfrm>
          <a:off x="4099560" y="629285"/>
          <a:ext cx="503555" cy="78930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theme="2" tint="-0.249977111117893"/>
  </sheetPr>
  <dimension ref="A1:GE40"/>
  <sheetViews>
    <sheetView tabSelected="1" zoomScale="85" zoomScaleNormal="85" workbookViewId="0">
      <pane xSplit="6" topLeftCell="FD1" activePane="topRight" state="frozen"/>
      <selection/>
      <selection pane="topRight" activeCell="D33" sqref="D33"/>
    </sheetView>
  </sheetViews>
  <sheetFormatPr defaultColWidth="12.552380952381" defaultRowHeight="15"/>
  <cols>
    <col min="1" max="1" width="24.6666666666667" style="1" customWidth="1"/>
    <col min="2" max="2" width="39.552380952381" style="1" customWidth="1"/>
    <col min="3" max="3" width="2" style="1" customWidth="1"/>
    <col min="4" max="4" width="30.3333333333333" style="1" customWidth="1"/>
    <col min="5" max="5" width="18.4380952380952" style="2" customWidth="1"/>
    <col min="6" max="187" width="4.66666666666667" style="1" customWidth="1"/>
    <col min="188" max="16384" width="12.552380952381" style="1"/>
  </cols>
  <sheetData>
    <row r="1" ht="62.4" customHeight="1" spans="1:187">
      <c r="A1" s="3" t="s">
        <v>0</v>
      </c>
      <c r="B1" s="4" t="s">
        <v>1</v>
      </c>
      <c r="D1" s="5" t="s">
        <v>2</v>
      </c>
      <c r="E1" s="6"/>
      <c r="F1" s="7"/>
      <c r="G1" s="8" t="s">
        <v>3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116"/>
      <c r="EP1" s="117"/>
      <c r="EQ1" s="117"/>
      <c r="ER1" s="117"/>
      <c r="ES1" s="117"/>
      <c r="ET1" s="117"/>
      <c r="EU1" s="117"/>
      <c r="EV1" s="117"/>
      <c r="EW1" s="117"/>
      <c r="EX1" s="117"/>
      <c r="EY1" s="123"/>
      <c r="EZ1" s="124"/>
      <c r="FA1" s="124"/>
      <c r="FB1" s="124"/>
      <c r="FC1" s="125"/>
      <c r="FD1" s="125"/>
      <c r="FE1" s="125"/>
      <c r="FF1" s="125"/>
      <c r="FG1" s="13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43"/>
      <c r="GA1" s="124"/>
      <c r="GB1" s="124"/>
      <c r="GC1" s="124"/>
      <c r="GD1" s="124"/>
      <c r="GE1" s="143"/>
    </row>
    <row r="2" ht="20.25" spans="1:187">
      <c r="A2" s="9"/>
      <c r="B2" s="10"/>
      <c r="E2" s="11" t="s">
        <v>4</v>
      </c>
      <c r="F2" s="12" t="s">
        <v>5</v>
      </c>
      <c r="G2" s="13" t="s">
        <v>6</v>
      </c>
      <c r="H2" s="14"/>
      <c r="I2" s="55"/>
      <c r="J2" s="56" t="s">
        <v>7</v>
      </c>
      <c r="K2" s="56"/>
      <c r="L2" s="56"/>
      <c r="M2" s="56"/>
      <c r="N2" s="57"/>
      <c r="O2" s="58" t="s">
        <v>8</v>
      </c>
      <c r="P2" s="59"/>
      <c r="Q2" s="59"/>
      <c r="R2" s="59"/>
      <c r="S2" s="72"/>
      <c r="T2" s="73" t="s">
        <v>9</v>
      </c>
      <c r="U2" s="56"/>
      <c r="V2" s="56"/>
      <c r="W2" s="56"/>
      <c r="X2" s="57"/>
      <c r="Y2" s="58" t="s">
        <v>10</v>
      </c>
      <c r="Z2" s="59"/>
      <c r="AA2" s="59"/>
      <c r="AB2" s="59"/>
      <c r="AC2" s="72"/>
      <c r="AD2" s="56" t="s">
        <v>11</v>
      </c>
      <c r="AE2" s="56"/>
      <c r="AF2" s="56"/>
      <c r="AG2" s="56"/>
      <c r="AH2" s="57"/>
      <c r="AI2" s="58" t="s">
        <v>12</v>
      </c>
      <c r="AJ2" s="59"/>
      <c r="AK2" s="59"/>
      <c r="AL2" s="59"/>
      <c r="AM2" s="72"/>
      <c r="AN2" s="73" t="s">
        <v>13</v>
      </c>
      <c r="AO2" s="56"/>
      <c r="AP2" s="56"/>
      <c r="AQ2" s="56"/>
      <c r="AR2" s="57"/>
      <c r="AS2" s="58" t="s">
        <v>14</v>
      </c>
      <c r="AT2" s="59"/>
      <c r="AU2" s="59"/>
      <c r="AV2" s="59"/>
      <c r="AW2" s="72"/>
      <c r="AX2" s="73" t="s">
        <v>15</v>
      </c>
      <c r="AY2" s="56"/>
      <c r="AZ2" s="56"/>
      <c r="BA2" s="56"/>
      <c r="BB2" s="57"/>
      <c r="BC2" s="58" t="s">
        <v>16</v>
      </c>
      <c r="BD2" s="59"/>
      <c r="BE2" s="59"/>
      <c r="BF2" s="59"/>
      <c r="BG2" s="72"/>
      <c r="BH2" s="73" t="s">
        <v>17</v>
      </c>
      <c r="BI2" s="56"/>
      <c r="BJ2" s="56"/>
      <c r="BK2" s="56"/>
      <c r="BL2" s="57"/>
      <c r="BM2" s="58" t="s">
        <v>18</v>
      </c>
      <c r="BN2" s="59"/>
      <c r="BO2" s="59"/>
      <c r="BP2" s="59"/>
      <c r="BQ2" s="72"/>
      <c r="BR2" s="73" t="s">
        <v>19</v>
      </c>
      <c r="BS2" s="56"/>
      <c r="BT2" s="56"/>
      <c r="BU2" s="56"/>
      <c r="BV2" s="57"/>
      <c r="BW2" s="58" t="s">
        <v>20</v>
      </c>
      <c r="BX2" s="59"/>
      <c r="BY2" s="59"/>
      <c r="BZ2" s="59"/>
      <c r="CA2" s="72"/>
      <c r="CB2" s="73" t="s">
        <v>21</v>
      </c>
      <c r="CC2" s="56"/>
      <c r="CD2" s="56"/>
      <c r="CE2" s="56"/>
      <c r="CF2" s="57"/>
      <c r="CG2" s="58" t="s">
        <v>22</v>
      </c>
      <c r="CH2" s="59"/>
      <c r="CI2" s="59"/>
      <c r="CJ2" s="59"/>
      <c r="CK2" s="72"/>
      <c r="CL2" s="73" t="s">
        <v>23</v>
      </c>
      <c r="CM2" s="56"/>
      <c r="CN2" s="56"/>
      <c r="CO2" s="56"/>
      <c r="CP2" s="57"/>
      <c r="CQ2" s="58" t="s">
        <v>24</v>
      </c>
      <c r="CR2" s="59"/>
      <c r="CS2" s="59"/>
      <c r="CT2" s="59"/>
      <c r="CU2" s="72"/>
      <c r="CV2" s="73" t="s">
        <v>25</v>
      </c>
      <c r="CW2" s="56"/>
      <c r="CX2" s="56"/>
      <c r="CY2" s="56"/>
      <c r="CZ2" s="57"/>
      <c r="DA2" s="58" t="s">
        <v>26</v>
      </c>
      <c r="DB2" s="59"/>
      <c r="DC2" s="59"/>
      <c r="DD2" s="59"/>
      <c r="DE2" s="72"/>
      <c r="DF2" s="73" t="s">
        <v>27</v>
      </c>
      <c r="DG2" s="56"/>
      <c r="DH2" s="56"/>
      <c r="DI2" s="56"/>
      <c r="DJ2" s="57"/>
      <c r="DK2" s="58" t="s">
        <v>28</v>
      </c>
      <c r="DL2" s="59"/>
      <c r="DM2" s="59"/>
      <c r="DN2" s="59"/>
      <c r="DO2" s="72"/>
      <c r="DP2" s="73" t="s">
        <v>29</v>
      </c>
      <c r="DQ2" s="56"/>
      <c r="DR2" s="56"/>
      <c r="DS2" s="56"/>
      <c r="DT2" s="57"/>
      <c r="DU2" s="58" t="s">
        <v>30</v>
      </c>
      <c r="DV2" s="59"/>
      <c r="DW2" s="59"/>
      <c r="DX2" s="59"/>
      <c r="DY2" s="72"/>
      <c r="DZ2" s="73" t="s">
        <v>31</v>
      </c>
      <c r="EA2" s="56"/>
      <c r="EB2" s="56"/>
      <c r="EC2" s="56"/>
      <c r="ED2" s="57"/>
      <c r="EE2" s="58" t="s">
        <v>32</v>
      </c>
      <c r="EF2" s="59"/>
      <c r="EG2" s="59"/>
      <c r="EH2" s="59"/>
      <c r="EI2" s="72"/>
      <c r="EJ2" s="73" t="s">
        <v>33</v>
      </c>
      <c r="EK2" s="56"/>
      <c r="EL2" s="56"/>
      <c r="EM2" s="56"/>
      <c r="EN2" s="57"/>
      <c r="EO2" s="118" t="s">
        <v>34</v>
      </c>
      <c r="EP2" s="119"/>
      <c r="EQ2" s="119"/>
      <c r="ER2" s="119"/>
      <c r="ES2" s="120"/>
      <c r="ET2" s="121" t="s">
        <v>35</v>
      </c>
      <c r="EU2" s="122"/>
      <c r="EV2" s="122"/>
      <c r="EW2" s="122"/>
      <c r="EX2" s="126"/>
      <c r="EY2" s="118" t="s">
        <v>36</v>
      </c>
      <c r="EZ2" s="119"/>
      <c r="FA2" s="119"/>
      <c r="FB2" s="119"/>
      <c r="FC2" s="120"/>
      <c r="FD2" s="127" t="s">
        <v>37</v>
      </c>
      <c r="FE2" s="135"/>
      <c r="FF2" s="136"/>
      <c r="FG2" s="121" t="s">
        <v>38</v>
      </c>
      <c r="FH2" s="122"/>
      <c r="FI2" s="122"/>
      <c r="FJ2" s="122"/>
      <c r="FK2" s="126"/>
      <c r="FL2" s="58" t="s">
        <v>39</v>
      </c>
      <c r="FM2" s="59"/>
      <c r="FN2" s="59"/>
      <c r="FO2" s="59"/>
      <c r="FP2" s="72"/>
      <c r="FQ2" s="73" t="s">
        <v>40</v>
      </c>
      <c r="FR2" s="56"/>
      <c r="FS2" s="56"/>
      <c r="FT2" s="56"/>
      <c r="FU2" s="57"/>
      <c r="FV2" s="58" t="s">
        <v>41</v>
      </c>
      <c r="FW2" s="59"/>
      <c r="FX2" s="59"/>
      <c r="FY2" s="59"/>
      <c r="FZ2" s="72"/>
      <c r="GA2" s="73" t="s">
        <v>42</v>
      </c>
      <c r="GB2" s="56"/>
      <c r="GC2" s="56"/>
      <c r="GD2" s="56"/>
      <c r="GE2" s="57"/>
    </row>
    <row r="3" customHeight="1" spans="1:187">
      <c r="A3" s="15" t="s">
        <v>43</v>
      </c>
      <c r="B3" s="16"/>
      <c r="D3" s="17" t="s">
        <v>44</v>
      </c>
      <c r="E3" s="11" t="s">
        <v>45</v>
      </c>
      <c r="F3" s="12" t="s">
        <v>5</v>
      </c>
      <c r="G3" s="13" t="s">
        <v>46</v>
      </c>
      <c r="H3" s="18"/>
      <c r="I3" s="60"/>
      <c r="J3" s="56" t="s">
        <v>47</v>
      </c>
      <c r="K3" s="56"/>
      <c r="L3" s="56"/>
      <c r="M3" s="56"/>
      <c r="N3" s="57"/>
      <c r="O3" s="58" t="s">
        <v>48</v>
      </c>
      <c r="P3" s="59"/>
      <c r="Q3" s="59"/>
      <c r="R3" s="59"/>
      <c r="S3" s="72"/>
      <c r="T3" s="73" t="s">
        <v>49</v>
      </c>
      <c r="U3" s="56"/>
      <c r="V3" s="56"/>
      <c r="W3" s="56"/>
      <c r="X3" s="57"/>
      <c r="Y3" s="58" t="s">
        <v>50</v>
      </c>
      <c r="Z3" s="59"/>
      <c r="AA3" s="59"/>
      <c r="AB3" s="59"/>
      <c r="AC3" s="72"/>
      <c r="AD3" s="56" t="s">
        <v>51</v>
      </c>
      <c r="AE3" s="56"/>
      <c r="AF3" s="56"/>
      <c r="AG3" s="56"/>
      <c r="AH3" s="57"/>
      <c r="AI3" s="58" t="s">
        <v>52</v>
      </c>
      <c r="AJ3" s="59"/>
      <c r="AK3" s="59"/>
      <c r="AL3" s="59"/>
      <c r="AM3" s="72"/>
      <c r="AN3" s="73" t="s">
        <v>53</v>
      </c>
      <c r="AO3" s="56"/>
      <c r="AP3" s="56"/>
      <c r="AQ3" s="56"/>
      <c r="AR3" s="57"/>
      <c r="AS3" s="58" t="s">
        <v>54</v>
      </c>
      <c r="AT3" s="59"/>
      <c r="AU3" s="59"/>
      <c r="AV3" s="59"/>
      <c r="AW3" s="72"/>
      <c r="AX3" s="73" t="s">
        <v>55</v>
      </c>
      <c r="AY3" s="56"/>
      <c r="AZ3" s="56"/>
      <c r="BA3" s="56"/>
      <c r="BB3" s="57"/>
      <c r="BC3" s="58" t="s">
        <v>56</v>
      </c>
      <c r="BD3" s="59"/>
      <c r="BE3" s="59"/>
      <c r="BF3" s="59"/>
      <c r="BG3" s="72"/>
      <c r="BH3" s="73" t="s">
        <v>57</v>
      </c>
      <c r="BI3" s="56"/>
      <c r="BJ3" s="56"/>
      <c r="BK3" s="56"/>
      <c r="BL3" s="57"/>
      <c r="BM3" s="58" t="s">
        <v>58</v>
      </c>
      <c r="BN3" s="59"/>
      <c r="BO3" s="59"/>
      <c r="BP3" s="59"/>
      <c r="BQ3" s="72"/>
      <c r="BR3" s="73" t="s">
        <v>59</v>
      </c>
      <c r="BS3" s="56"/>
      <c r="BT3" s="56"/>
      <c r="BU3" s="56"/>
      <c r="BV3" s="57"/>
      <c r="BW3" s="58" t="s">
        <v>60</v>
      </c>
      <c r="BX3" s="59"/>
      <c r="BY3" s="59"/>
      <c r="BZ3" s="59"/>
      <c r="CA3" s="72"/>
      <c r="CB3" s="73" t="s">
        <v>61</v>
      </c>
      <c r="CC3" s="56"/>
      <c r="CD3" s="56"/>
      <c r="CE3" s="56"/>
      <c r="CF3" s="57"/>
      <c r="CG3" s="58" t="s">
        <v>62</v>
      </c>
      <c r="CH3" s="59"/>
      <c r="CI3" s="59"/>
      <c r="CJ3" s="59"/>
      <c r="CK3" s="59"/>
      <c r="CL3" s="73" t="s">
        <v>63</v>
      </c>
      <c r="CM3" s="56"/>
      <c r="CN3" s="56"/>
      <c r="CO3" s="56"/>
      <c r="CP3" s="57"/>
      <c r="CQ3" s="58" t="s">
        <v>64</v>
      </c>
      <c r="CR3" s="59"/>
      <c r="CS3" s="59"/>
      <c r="CT3" s="59"/>
      <c r="CU3" s="72"/>
      <c r="CV3" s="73" t="s">
        <v>65</v>
      </c>
      <c r="CW3" s="56"/>
      <c r="CX3" s="56"/>
      <c r="CY3" s="56"/>
      <c r="CZ3" s="57"/>
      <c r="DA3" s="58" t="s">
        <v>66</v>
      </c>
      <c r="DB3" s="59"/>
      <c r="DC3" s="59"/>
      <c r="DD3" s="59"/>
      <c r="DE3" s="72"/>
      <c r="DF3" s="73" t="s">
        <v>67</v>
      </c>
      <c r="DG3" s="56"/>
      <c r="DH3" s="56"/>
      <c r="DI3" s="56"/>
      <c r="DJ3" s="57"/>
      <c r="DK3" s="58" t="s">
        <v>68</v>
      </c>
      <c r="DL3" s="59"/>
      <c r="DM3" s="59"/>
      <c r="DN3" s="59"/>
      <c r="DO3" s="72"/>
      <c r="DP3" s="73" t="s">
        <v>69</v>
      </c>
      <c r="DQ3" s="56"/>
      <c r="DR3" s="56"/>
      <c r="DS3" s="56"/>
      <c r="DT3" s="57"/>
      <c r="DU3" s="58" t="s">
        <v>70</v>
      </c>
      <c r="DV3" s="59"/>
      <c r="DW3" s="59"/>
      <c r="DX3" s="59"/>
      <c r="DY3" s="72"/>
      <c r="DZ3" s="73" t="s">
        <v>71</v>
      </c>
      <c r="EA3" s="56"/>
      <c r="EB3" s="56"/>
      <c r="EC3" s="56"/>
      <c r="ED3" s="57"/>
      <c r="EE3" s="58" t="s">
        <v>72</v>
      </c>
      <c r="EF3" s="59"/>
      <c r="EG3" s="59"/>
      <c r="EH3" s="59"/>
      <c r="EI3" s="72"/>
      <c r="EJ3" s="73" t="s">
        <v>73</v>
      </c>
      <c r="EK3" s="56"/>
      <c r="EL3" s="56"/>
      <c r="EM3" s="56"/>
      <c r="EN3" s="57"/>
      <c r="EO3" s="58" t="s">
        <v>74</v>
      </c>
      <c r="EP3" s="59"/>
      <c r="EQ3" s="59"/>
      <c r="ER3" s="59"/>
      <c r="ES3" s="72"/>
      <c r="ET3" s="73" t="s">
        <v>75</v>
      </c>
      <c r="EU3" s="56"/>
      <c r="EV3" s="56"/>
      <c r="EW3" s="56"/>
      <c r="EX3" s="57"/>
      <c r="EY3" s="128" t="s">
        <v>76</v>
      </c>
      <c r="EZ3" s="128"/>
      <c r="FA3" s="128"/>
      <c r="FB3" s="128"/>
      <c r="FC3" s="128"/>
      <c r="FD3" s="127" t="s">
        <v>77</v>
      </c>
      <c r="FE3" s="135"/>
      <c r="FF3" s="135"/>
      <c r="FG3" s="56" t="s">
        <v>78</v>
      </c>
      <c r="FH3" s="56"/>
      <c r="FI3" s="56"/>
      <c r="FJ3" s="56"/>
      <c r="FK3" s="57"/>
      <c r="FL3" s="58" t="s">
        <v>79</v>
      </c>
      <c r="FM3" s="59"/>
      <c r="FN3" s="59"/>
      <c r="FO3" s="59"/>
      <c r="FP3" s="72"/>
      <c r="FQ3" s="73" t="s">
        <v>80</v>
      </c>
      <c r="FR3" s="56"/>
      <c r="FS3" s="56"/>
      <c r="FT3" s="56"/>
      <c r="FU3" s="57"/>
      <c r="FV3" s="58" t="s">
        <v>81</v>
      </c>
      <c r="FW3" s="59"/>
      <c r="FX3" s="59"/>
      <c r="FY3" s="59"/>
      <c r="FZ3" s="72"/>
      <c r="GA3" s="73" t="s">
        <v>82</v>
      </c>
      <c r="GB3" s="56"/>
      <c r="GC3" s="56"/>
      <c r="GD3" s="56"/>
      <c r="GE3" s="57"/>
    </row>
    <row r="4" ht="15.75" spans="1:187">
      <c r="A4" s="19" t="s">
        <v>83</v>
      </c>
      <c r="B4" s="20"/>
      <c r="D4" s="21"/>
      <c r="E4" s="22"/>
      <c r="F4" s="23"/>
      <c r="G4" s="24" t="s">
        <v>84</v>
      </c>
      <c r="H4" s="25" t="s">
        <v>85</v>
      </c>
      <c r="I4" s="25" t="s">
        <v>86</v>
      </c>
      <c r="J4" s="61" t="s">
        <v>87</v>
      </c>
      <c r="K4" s="61" t="s">
        <v>88</v>
      </c>
      <c r="L4" s="61" t="s">
        <v>84</v>
      </c>
      <c r="M4" s="61" t="s">
        <v>85</v>
      </c>
      <c r="N4" s="61" t="s">
        <v>86</v>
      </c>
      <c r="O4" s="62" t="s">
        <v>87</v>
      </c>
      <c r="P4" s="51" t="s">
        <v>88</v>
      </c>
      <c r="Q4" s="51" t="s">
        <v>84</v>
      </c>
      <c r="R4" s="51" t="s">
        <v>85</v>
      </c>
      <c r="S4" s="51" t="s">
        <v>86</v>
      </c>
      <c r="T4" s="61" t="s">
        <v>87</v>
      </c>
      <c r="U4" s="61" t="s">
        <v>88</v>
      </c>
      <c r="V4" s="61" t="s">
        <v>84</v>
      </c>
      <c r="W4" s="61" t="s">
        <v>85</v>
      </c>
      <c r="X4" s="61" t="s">
        <v>86</v>
      </c>
      <c r="Y4" s="51" t="s">
        <v>87</v>
      </c>
      <c r="Z4" s="51" t="s">
        <v>88</v>
      </c>
      <c r="AA4" s="51" t="s">
        <v>84</v>
      </c>
      <c r="AB4" s="51" t="s">
        <v>85</v>
      </c>
      <c r="AC4" s="51" t="s">
        <v>86</v>
      </c>
      <c r="AD4" s="61" t="s">
        <v>87</v>
      </c>
      <c r="AE4" s="61" t="s">
        <v>88</v>
      </c>
      <c r="AF4" s="61" t="s">
        <v>84</v>
      </c>
      <c r="AG4" s="61" t="s">
        <v>85</v>
      </c>
      <c r="AH4" s="61" t="s">
        <v>86</v>
      </c>
      <c r="AI4" s="51" t="s">
        <v>87</v>
      </c>
      <c r="AJ4" s="51" t="s">
        <v>88</v>
      </c>
      <c r="AK4" s="51" t="s">
        <v>84</v>
      </c>
      <c r="AL4" s="51" t="s">
        <v>85</v>
      </c>
      <c r="AM4" s="51" t="s">
        <v>86</v>
      </c>
      <c r="AN4" s="61" t="s">
        <v>87</v>
      </c>
      <c r="AO4" s="61" t="s">
        <v>88</v>
      </c>
      <c r="AP4" s="61" t="s">
        <v>84</v>
      </c>
      <c r="AQ4" s="61" t="s">
        <v>85</v>
      </c>
      <c r="AR4" s="61" t="s">
        <v>86</v>
      </c>
      <c r="AS4" s="51" t="s">
        <v>87</v>
      </c>
      <c r="AT4" s="51" t="s">
        <v>88</v>
      </c>
      <c r="AU4" s="51" t="s">
        <v>84</v>
      </c>
      <c r="AV4" s="51" t="s">
        <v>85</v>
      </c>
      <c r="AW4" s="51" t="s">
        <v>86</v>
      </c>
      <c r="AX4" s="61" t="s">
        <v>87</v>
      </c>
      <c r="AY4" s="61" t="s">
        <v>88</v>
      </c>
      <c r="AZ4" s="61" t="s">
        <v>84</v>
      </c>
      <c r="BA4" s="61" t="s">
        <v>85</v>
      </c>
      <c r="BB4" s="61" t="s">
        <v>86</v>
      </c>
      <c r="BC4" s="51" t="s">
        <v>87</v>
      </c>
      <c r="BD4" s="51" t="s">
        <v>88</v>
      </c>
      <c r="BE4" s="51" t="s">
        <v>84</v>
      </c>
      <c r="BF4" s="51" t="s">
        <v>85</v>
      </c>
      <c r="BG4" s="51" t="s">
        <v>86</v>
      </c>
      <c r="BH4" s="61" t="s">
        <v>87</v>
      </c>
      <c r="BI4" s="61" t="s">
        <v>88</v>
      </c>
      <c r="BJ4" s="61" t="s">
        <v>84</v>
      </c>
      <c r="BK4" s="61" t="s">
        <v>85</v>
      </c>
      <c r="BL4" s="61" t="s">
        <v>86</v>
      </c>
      <c r="BM4" s="51" t="s">
        <v>87</v>
      </c>
      <c r="BN4" s="51" t="s">
        <v>88</v>
      </c>
      <c r="BO4" s="51" t="s">
        <v>84</v>
      </c>
      <c r="BP4" s="51" t="s">
        <v>85</v>
      </c>
      <c r="BQ4" s="51" t="s">
        <v>86</v>
      </c>
      <c r="BR4" s="61" t="s">
        <v>87</v>
      </c>
      <c r="BS4" s="61" t="s">
        <v>88</v>
      </c>
      <c r="BT4" s="61" t="s">
        <v>84</v>
      </c>
      <c r="BU4" s="61" t="s">
        <v>85</v>
      </c>
      <c r="BV4" s="61" t="s">
        <v>86</v>
      </c>
      <c r="BW4" s="51" t="s">
        <v>87</v>
      </c>
      <c r="BX4" s="51" t="s">
        <v>88</v>
      </c>
      <c r="BY4" s="51" t="s">
        <v>84</v>
      </c>
      <c r="BZ4" s="51" t="s">
        <v>85</v>
      </c>
      <c r="CA4" s="51" t="s">
        <v>86</v>
      </c>
      <c r="CB4" s="61" t="s">
        <v>87</v>
      </c>
      <c r="CC4" s="61" t="s">
        <v>88</v>
      </c>
      <c r="CD4" s="61" t="s">
        <v>84</v>
      </c>
      <c r="CE4" s="61" t="s">
        <v>85</v>
      </c>
      <c r="CF4" s="61" t="s">
        <v>86</v>
      </c>
      <c r="CG4" s="51" t="s">
        <v>87</v>
      </c>
      <c r="CH4" s="51" t="s">
        <v>88</v>
      </c>
      <c r="CI4" s="51" t="s">
        <v>84</v>
      </c>
      <c r="CJ4" s="51" t="s">
        <v>85</v>
      </c>
      <c r="CK4" s="47" t="s">
        <v>86</v>
      </c>
      <c r="CL4" s="61" t="s">
        <v>87</v>
      </c>
      <c r="CM4" s="61" t="s">
        <v>88</v>
      </c>
      <c r="CN4" s="61" t="s">
        <v>84</v>
      </c>
      <c r="CO4" s="61" t="s">
        <v>85</v>
      </c>
      <c r="CP4" s="61" t="s">
        <v>86</v>
      </c>
      <c r="CQ4" s="51" t="s">
        <v>87</v>
      </c>
      <c r="CR4" s="51" t="s">
        <v>88</v>
      </c>
      <c r="CS4" s="51" t="s">
        <v>84</v>
      </c>
      <c r="CT4" s="51" t="s">
        <v>85</v>
      </c>
      <c r="CU4" s="51" t="s">
        <v>86</v>
      </c>
      <c r="CV4" s="61" t="s">
        <v>87</v>
      </c>
      <c r="CW4" s="61" t="s">
        <v>88</v>
      </c>
      <c r="CX4" s="61" t="s">
        <v>84</v>
      </c>
      <c r="CY4" s="61" t="s">
        <v>85</v>
      </c>
      <c r="CZ4" s="61" t="s">
        <v>86</v>
      </c>
      <c r="DA4" s="51" t="s">
        <v>87</v>
      </c>
      <c r="DB4" s="51" t="s">
        <v>88</v>
      </c>
      <c r="DC4" s="51" t="s">
        <v>84</v>
      </c>
      <c r="DD4" s="51" t="s">
        <v>85</v>
      </c>
      <c r="DE4" s="51" t="s">
        <v>86</v>
      </c>
      <c r="DF4" s="61" t="s">
        <v>87</v>
      </c>
      <c r="DG4" s="61" t="s">
        <v>88</v>
      </c>
      <c r="DH4" s="61" t="s">
        <v>84</v>
      </c>
      <c r="DI4" s="61" t="s">
        <v>85</v>
      </c>
      <c r="DJ4" s="61" t="s">
        <v>86</v>
      </c>
      <c r="DK4" s="51" t="s">
        <v>87</v>
      </c>
      <c r="DL4" s="51" t="s">
        <v>88</v>
      </c>
      <c r="DM4" s="51" t="s">
        <v>84</v>
      </c>
      <c r="DN4" s="51" t="s">
        <v>85</v>
      </c>
      <c r="DO4" s="51" t="s">
        <v>86</v>
      </c>
      <c r="DP4" s="61" t="s">
        <v>87</v>
      </c>
      <c r="DQ4" s="61" t="s">
        <v>88</v>
      </c>
      <c r="DR4" s="61" t="s">
        <v>84</v>
      </c>
      <c r="DS4" s="61" t="s">
        <v>85</v>
      </c>
      <c r="DT4" s="61" t="s">
        <v>86</v>
      </c>
      <c r="DU4" s="51" t="s">
        <v>87</v>
      </c>
      <c r="DV4" s="51" t="s">
        <v>88</v>
      </c>
      <c r="DW4" s="51" t="s">
        <v>84</v>
      </c>
      <c r="DX4" s="51" t="s">
        <v>85</v>
      </c>
      <c r="DY4" s="51" t="s">
        <v>86</v>
      </c>
      <c r="DZ4" s="61" t="s">
        <v>87</v>
      </c>
      <c r="EA4" s="61" t="s">
        <v>88</v>
      </c>
      <c r="EB4" s="61" t="s">
        <v>84</v>
      </c>
      <c r="EC4" s="61" t="s">
        <v>85</v>
      </c>
      <c r="ED4" s="61" t="s">
        <v>86</v>
      </c>
      <c r="EE4" s="51" t="s">
        <v>87</v>
      </c>
      <c r="EF4" s="51" t="s">
        <v>88</v>
      </c>
      <c r="EG4" s="51" t="s">
        <v>84</v>
      </c>
      <c r="EH4" s="51" t="s">
        <v>85</v>
      </c>
      <c r="EI4" s="51" t="s">
        <v>86</v>
      </c>
      <c r="EJ4" s="61" t="s">
        <v>87</v>
      </c>
      <c r="EK4" s="61" t="s">
        <v>88</v>
      </c>
      <c r="EL4" s="61" t="s">
        <v>84</v>
      </c>
      <c r="EM4" s="61" t="s">
        <v>85</v>
      </c>
      <c r="EN4" s="61" t="s">
        <v>86</v>
      </c>
      <c r="EO4" s="51" t="s">
        <v>87</v>
      </c>
      <c r="EP4" s="51" t="s">
        <v>88</v>
      </c>
      <c r="EQ4" s="51" t="s">
        <v>84</v>
      </c>
      <c r="ER4" s="51" t="s">
        <v>85</v>
      </c>
      <c r="ES4" s="51" t="s">
        <v>86</v>
      </c>
      <c r="ET4" s="61" t="s">
        <v>87</v>
      </c>
      <c r="EU4" s="61" t="s">
        <v>88</v>
      </c>
      <c r="EV4" s="61" t="s">
        <v>84</v>
      </c>
      <c r="EW4" s="61" t="s">
        <v>85</v>
      </c>
      <c r="EX4" s="61" t="s">
        <v>86</v>
      </c>
      <c r="EY4" s="51" t="s">
        <v>87</v>
      </c>
      <c r="EZ4" s="51" t="s">
        <v>88</v>
      </c>
      <c r="FA4" s="51" t="s">
        <v>84</v>
      </c>
      <c r="FB4" s="51" t="s">
        <v>85</v>
      </c>
      <c r="FC4" s="51" t="s">
        <v>86</v>
      </c>
      <c r="FD4" s="129"/>
      <c r="FE4" s="137"/>
      <c r="FF4" s="138"/>
      <c r="FG4" s="139" t="s">
        <v>87</v>
      </c>
      <c r="FH4" s="61" t="s">
        <v>88</v>
      </c>
      <c r="FI4" s="61" t="s">
        <v>84</v>
      </c>
      <c r="FJ4" s="61" t="s">
        <v>85</v>
      </c>
      <c r="FK4" s="140" t="s">
        <v>86</v>
      </c>
      <c r="FL4" s="51" t="s">
        <v>87</v>
      </c>
      <c r="FM4" s="51" t="s">
        <v>88</v>
      </c>
      <c r="FN4" s="51" t="s">
        <v>84</v>
      </c>
      <c r="FO4" s="51" t="s">
        <v>85</v>
      </c>
      <c r="FP4" s="51" t="s">
        <v>86</v>
      </c>
      <c r="FQ4" s="61" t="s">
        <v>87</v>
      </c>
      <c r="FR4" s="61" t="s">
        <v>88</v>
      </c>
      <c r="FS4" s="61" t="s">
        <v>84</v>
      </c>
      <c r="FT4" s="61" t="s">
        <v>85</v>
      </c>
      <c r="FU4" s="61" t="s">
        <v>86</v>
      </c>
      <c r="FV4" s="51" t="s">
        <v>87</v>
      </c>
      <c r="FW4" s="51" t="s">
        <v>88</v>
      </c>
      <c r="FX4" s="51" t="s">
        <v>84</v>
      </c>
      <c r="FY4" s="51" t="s">
        <v>85</v>
      </c>
      <c r="FZ4" s="51" t="s">
        <v>86</v>
      </c>
      <c r="GA4" s="61" t="s">
        <v>87</v>
      </c>
      <c r="GB4" s="61" t="s">
        <v>88</v>
      </c>
      <c r="GC4" s="61" t="s">
        <v>84</v>
      </c>
      <c r="GD4" s="61" t="s">
        <v>85</v>
      </c>
      <c r="GE4" s="61" t="s">
        <v>86</v>
      </c>
    </row>
    <row r="5" ht="15.75" spans="1:187">
      <c r="A5" s="19" t="s">
        <v>89</v>
      </c>
      <c r="B5" s="26"/>
      <c r="D5" s="27" t="s">
        <v>90</v>
      </c>
      <c r="E5" s="28" t="s">
        <v>91</v>
      </c>
      <c r="F5" s="29" t="s">
        <v>5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74"/>
      <c r="U5" s="64"/>
      <c r="V5" s="64"/>
      <c r="W5" s="64"/>
      <c r="X5" s="64"/>
      <c r="Y5" s="64"/>
      <c r="Z5" s="64"/>
      <c r="AA5" s="64"/>
      <c r="AB5" s="64"/>
      <c r="AC5" s="85"/>
      <c r="AD5" s="86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85"/>
      <c r="BR5" s="85"/>
      <c r="BS5" s="64"/>
      <c r="BT5" s="64"/>
      <c r="BU5" s="64"/>
      <c r="BV5" s="85"/>
      <c r="BW5" s="85"/>
      <c r="BX5" s="64"/>
      <c r="BY5" s="64"/>
      <c r="BZ5" s="64"/>
      <c r="CA5" s="64"/>
      <c r="CB5" s="106"/>
      <c r="CC5" s="106"/>
      <c r="CD5" s="106"/>
      <c r="CE5" s="106"/>
      <c r="CF5" s="106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4">
        <f>IF(OR($E$5="Tue Grp",$E$5="Tue Grp AND Fri Grp"),6,0)</f>
        <v>0</v>
      </c>
      <c r="CS5" s="64"/>
      <c r="CT5" s="64"/>
      <c r="CU5" s="64">
        <f>IF(OR($E$5="Fri Grp",$E$5="Tue Grp AND Fri Grp"),6,0)</f>
        <v>0</v>
      </c>
      <c r="CV5" s="64"/>
      <c r="CW5" s="64"/>
      <c r="CX5" s="64"/>
      <c r="CY5" s="64"/>
      <c r="CZ5" s="64"/>
      <c r="DA5" s="75"/>
      <c r="DB5" s="74">
        <f>IF(OR($E$5="Tue Grp",$E$5="Tue Grp AND Fri Grp"),6,0)</f>
        <v>0</v>
      </c>
      <c r="DC5" s="64"/>
      <c r="DD5" s="64"/>
      <c r="DE5" s="64">
        <f>IF(OR($E$5="Fri Grp",$E$5="Tue Grp AND Fri Grp"),6,0)</f>
        <v>0</v>
      </c>
      <c r="DF5" s="75"/>
      <c r="DG5" s="74">
        <f>IF(OR($E$5="Tue Grp",$E$5="Tue Grp AND Fri Grp"),6,0)</f>
        <v>0</v>
      </c>
      <c r="DH5" s="64"/>
      <c r="DI5" s="64"/>
      <c r="DJ5" s="64">
        <f>IF(OR($E$5="Fri Grp",$E$5="Tue Grp AND Fri Grp"),6,0)</f>
        <v>0</v>
      </c>
      <c r="DK5" s="75"/>
      <c r="DL5" s="74">
        <f>IF(OR($E$5="Tue Grp",$E$5="Tue Grp AND Fri Grp"),6,0)</f>
        <v>0</v>
      </c>
      <c r="DM5" s="64"/>
      <c r="DN5" s="64"/>
      <c r="DO5" s="64">
        <f>IF(OR($E$5="Fri Grp",$E$5="Tue Grp AND Fri Grp"),6,0)</f>
        <v>0</v>
      </c>
      <c r="DP5" s="64"/>
      <c r="DQ5" s="64"/>
      <c r="DR5" s="64"/>
      <c r="DS5" s="64"/>
      <c r="DT5" s="64"/>
      <c r="DU5" s="75"/>
      <c r="DV5" s="74">
        <f>IF(OR($E$5="Tue Grp",$E$5="Tue Grp AND Fri Grp"),6,0)</f>
        <v>0</v>
      </c>
      <c r="DW5" s="64"/>
      <c r="DX5" s="64"/>
      <c r="DY5" s="64">
        <f>IF(OR($E$5="Fri Grp",$E$5="Tue Grp AND Fri Grp"),6,0)</f>
        <v>0</v>
      </c>
      <c r="DZ5" s="75"/>
      <c r="EA5" s="74">
        <f>IF(OR($E$5="Tue Grp",$E$5="Tue Grp AND Fri Grp"),6,0)</f>
        <v>0</v>
      </c>
      <c r="EB5" s="64"/>
      <c r="EC5" s="64"/>
      <c r="ED5" s="64">
        <f>IF(OR($E$5="Fri Grp",$E$5="Tue Grp AND Fri Grp"),6,0)</f>
        <v>0</v>
      </c>
      <c r="EE5" s="75"/>
      <c r="EF5" s="74">
        <f>IF(OR($E$5="Tue Grp",$E$5="Tue Grp AND Fri Grp"),6,0)</f>
        <v>0</v>
      </c>
      <c r="EG5" s="64"/>
      <c r="EH5" s="64"/>
      <c r="EI5" s="64">
        <f>IF(OR($E$5="Fri Grp",$E$5="Tue Grp AND Fri Grp"),6,0)</f>
        <v>0</v>
      </c>
      <c r="EJ5" s="75"/>
      <c r="EK5" s="74">
        <f>IF(OR($E$5="Tue Grp",$E$5="Tue Grp AND Fri Grp"),6,0)</f>
        <v>0</v>
      </c>
      <c r="EL5" s="64"/>
      <c r="EM5" s="64"/>
      <c r="EN5" s="64">
        <f>IF(OR($E$5="Fri Grp",$E$5="Tue Grp AND Fri Grp"),6,0)</f>
        <v>0</v>
      </c>
      <c r="EO5" s="75"/>
      <c r="EP5" s="74">
        <f>IF(OR($E$5="Tue Grp",$E$5="Tue Grp AND Fri Grp"),6,0)</f>
        <v>0</v>
      </c>
      <c r="EQ5" s="64"/>
      <c r="ER5" s="64"/>
      <c r="ES5" s="64">
        <f>IF(OR($E$5="Fri Grp",$E$5="Tue Grp AND Fri Grp"),6,0)</f>
        <v>0</v>
      </c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30"/>
      <c r="FE5" s="130"/>
      <c r="FF5" s="130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</row>
    <row r="6" ht="15.75" spans="1:187">
      <c r="A6" s="19" t="s">
        <v>92</v>
      </c>
      <c r="B6" s="26"/>
      <c r="D6" s="27" t="s">
        <v>93</v>
      </c>
      <c r="E6" s="28" t="s">
        <v>91</v>
      </c>
      <c r="F6" s="29" t="s">
        <v>5</v>
      </c>
      <c r="G6" s="30"/>
      <c r="H6" s="30"/>
      <c r="I6" s="30"/>
      <c r="J6" s="63"/>
      <c r="K6" s="63"/>
      <c r="L6" s="63"/>
      <c r="M6" s="63"/>
      <c r="N6" s="63"/>
      <c r="O6" s="64"/>
      <c r="P6" s="64"/>
      <c r="Q6" s="64"/>
      <c r="R6" s="64"/>
      <c r="S6" s="64"/>
      <c r="T6" s="74"/>
      <c r="U6" s="64"/>
      <c r="V6" s="64"/>
      <c r="W6" s="64"/>
      <c r="X6" s="64"/>
      <c r="Y6" s="64">
        <f>IF(OR($E$6="Mon Grp",$E$6="Mon Grp AND Thu Grp"),6,0)</f>
        <v>0</v>
      </c>
      <c r="Z6" s="64"/>
      <c r="AA6" s="64"/>
      <c r="AB6" s="64">
        <f>IF(OR($E$6="Thu Grp",$E$6="Mon Grp AND Thu Grp"),6,0)</f>
        <v>0</v>
      </c>
      <c r="AC6" s="85"/>
      <c r="AD6" s="86">
        <f>IF(OR($E$6="Mon Grp",$E$6="Mon Grp AND Thu Grp"),6,0)</f>
        <v>0</v>
      </c>
      <c r="AE6" s="64"/>
      <c r="AF6" s="64"/>
      <c r="AG6" s="64">
        <f>IF(OR($E$6="Thu Grp",$E$6="Mon Grp AND Thu Grp"),6,0)</f>
        <v>0</v>
      </c>
      <c r="AH6" s="64"/>
      <c r="AI6" s="64">
        <f>IF(OR($E$6="Mon Grp",$E$6="Mon Grp AND Thu Grp"),6,0)</f>
        <v>0</v>
      </c>
      <c r="AJ6" s="64"/>
      <c r="AK6" s="64"/>
      <c r="AL6" s="64">
        <f>IF(OR($E$6="Thu Grp",$E$6="Mon Grp AND Thu Grp"),6,0)</f>
        <v>0</v>
      </c>
      <c r="AM6" s="64"/>
      <c r="AN6" s="64">
        <f>IF(OR($E$6="Mon Grp",$E$6="Mon Grp AND Thu Grp"),6,0)</f>
        <v>0</v>
      </c>
      <c r="AO6" s="64"/>
      <c r="AP6" s="64"/>
      <c r="AQ6" s="64">
        <f>IF(OR($E$6="Thu Grp",$E$6="Mon Grp AND Thu Grp"),6,0)</f>
        <v>0</v>
      </c>
      <c r="AR6" s="64"/>
      <c r="AS6" s="64">
        <f>IF(OR($E$6="Mon Grp",$E$6="Mon Grp AND Thu Grp"),6,0)</f>
        <v>0</v>
      </c>
      <c r="AT6" s="64"/>
      <c r="AU6" s="64"/>
      <c r="AV6" s="64">
        <f>IF(OR($E$6="Thu Grp",$E$6="Mon Grp AND Thu Grp"),6,0)</f>
        <v>0</v>
      </c>
      <c r="AW6" s="64"/>
      <c r="AX6" s="64">
        <f>IF(OR($E$6="Mon Grp",$E$6="Mon Grp AND Thu Grp"),6,0)</f>
        <v>0</v>
      </c>
      <c r="AY6" s="64"/>
      <c r="AZ6" s="64"/>
      <c r="BA6" s="64">
        <f>IF(OR($E$6="Thu Grp",$E$6="Mon Grp AND Thu Grp"),6,0)</f>
        <v>0</v>
      </c>
      <c r="BB6" s="64"/>
      <c r="BC6" s="64">
        <f>IF(OR($E$6="Mon Grp",$E$6="Mon Grp AND Thu Grp"),6,0)</f>
        <v>0</v>
      </c>
      <c r="BD6" s="64"/>
      <c r="BE6" s="64"/>
      <c r="BF6" s="64">
        <f>IF(OR($E$6="Thu Grp",$E$6="Mon Grp AND Thu Grp"),6,0)</f>
        <v>0</v>
      </c>
      <c r="BG6" s="64"/>
      <c r="BH6" s="64"/>
      <c r="BI6" s="64"/>
      <c r="BJ6" s="64"/>
      <c r="BK6" s="64"/>
      <c r="BL6" s="64"/>
      <c r="BM6" s="64">
        <f>IF(OR($E$6="Mon Grp",$E$6="Mon Grp AND Thu Grp"),6,0)</f>
        <v>0</v>
      </c>
      <c r="BN6" s="64"/>
      <c r="BO6" s="64"/>
      <c r="BP6" s="64">
        <f>IF(OR($E$6="Thu Grp",$E$6="Mon Grp AND Thu Grp"),6,0)</f>
        <v>0</v>
      </c>
      <c r="BQ6" s="85"/>
      <c r="BR6" s="85">
        <f>IF(OR($E$6="Mon Grp",$E$6="Mon Grp AND Thu Grp"),6,0)</f>
        <v>0</v>
      </c>
      <c r="BS6" s="64"/>
      <c r="BT6" s="64"/>
      <c r="BU6" s="64">
        <f>IF(OR($E$6="Thu Grp",$E$6="Mon Grp AND Thu Grp"),6,0)</f>
        <v>0</v>
      </c>
      <c r="BV6" s="85"/>
      <c r="BW6" s="85">
        <f>IF(OR($E$6="Mon Grp",$E$6="Mon Grp AND Thu Grp"),6,0)</f>
        <v>0</v>
      </c>
      <c r="BX6" s="64"/>
      <c r="BY6" s="64"/>
      <c r="BZ6" s="64">
        <f>IF(OR($E$6="Thu Grp",$E$6="Mon Grp AND Thu Grp"),6,0)</f>
        <v>0</v>
      </c>
      <c r="CA6" s="64"/>
      <c r="CB6" s="106">
        <f>IF(OR($E$6="Mon Grp",$E$6="Mon Grp AND Thu Grp"),6,0)</f>
        <v>0</v>
      </c>
      <c r="CC6" s="106"/>
      <c r="CD6" s="106"/>
      <c r="CE6" s="106">
        <f>IF(OR($E$6="Thu Grp",$E$6="Mon Grp AND Thu Grp"),6,0)</f>
        <v>0</v>
      </c>
      <c r="CF6" s="106"/>
      <c r="CG6" s="106"/>
      <c r="CH6" s="106"/>
      <c r="CI6" s="106"/>
      <c r="CJ6" s="106"/>
      <c r="CK6" s="106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131"/>
      <c r="FE6" s="131"/>
      <c r="FF6" s="131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</row>
    <row r="7" ht="15.75" spans="1:187">
      <c r="A7" s="19" t="s">
        <v>94</v>
      </c>
      <c r="B7" s="26"/>
      <c r="D7" s="27" t="s">
        <v>95</v>
      </c>
      <c r="E7" s="28" t="s">
        <v>91</v>
      </c>
      <c r="F7" s="29" t="s">
        <v>5</v>
      </c>
      <c r="G7" s="30"/>
      <c r="H7" s="30"/>
      <c r="I7" s="30"/>
      <c r="J7" s="63"/>
      <c r="K7" s="63"/>
      <c r="L7" s="63"/>
      <c r="M7" s="63"/>
      <c r="N7" s="63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74">
        <f>IF(OR($E$7="Mon Grp",$E$7="Mon Grp AND Thu Grp"),6,0)</f>
        <v>0</v>
      </c>
      <c r="CW7" s="64"/>
      <c r="CX7" s="64"/>
      <c r="CY7" s="64">
        <f>IF(OR($E$7="Thu Grp",$E$7="Mon Grp AND Thu Grp"),6,0)</f>
        <v>0</v>
      </c>
      <c r="CZ7" s="64"/>
      <c r="DA7" s="74">
        <f>IF(OR($E$7="Mon Grp",$E$7="Mon Grp AND Thu Grp"),6,0)</f>
        <v>0</v>
      </c>
      <c r="DB7" s="64"/>
      <c r="DC7" s="64"/>
      <c r="DD7" s="64">
        <f>IF(OR($E$7="Thu Grp",$E$7="Mon Grp AND Thu Grp"),6,0)</f>
        <v>0</v>
      </c>
      <c r="DE7" s="64"/>
      <c r="DF7" s="74">
        <f>IF(OR($E$7="Mon Grp",$E$7="Mon Grp AND Thu Grp"),6,0)</f>
        <v>0</v>
      </c>
      <c r="DG7" s="64"/>
      <c r="DH7" s="64"/>
      <c r="DI7" s="64">
        <f>IF(OR($E$7="Thu Grp",$E$7="Mon Grp AND Thu Grp"),6,0)</f>
        <v>0</v>
      </c>
      <c r="DJ7" s="64"/>
      <c r="DK7" s="74">
        <f>IF(OR($E$7="Mon Grp",$E$7="Mon Grp AND Thu Grp"),6,0)</f>
        <v>0</v>
      </c>
      <c r="DL7" s="64"/>
      <c r="DM7" s="64"/>
      <c r="DN7" s="64">
        <f>IF(OR($E$7="Thu Grp",$E$7="Mon Grp AND Thu Grp"),6,0)</f>
        <v>0</v>
      </c>
      <c r="DO7" s="64"/>
      <c r="DP7" s="64"/>
      <c r="DQ7" s="64"/>
      <c r="DR7" s="64"/>
      <c r="DS7" s="64"/>
      <c r="DT7" s="64"/>
      <c r="DU7" s="74">
        <f>IF(OR($E$7="Mon Grp",$E$7="Mon Grp AND Thu Grp"),6,0)</f>
        <v>0</v>
      </c>
      <c r="DV7" s="64"/>
      <c r="DW7" s="64"/>
      <c r="DX7" s="64">
        <f>IF(OR($E$7="Thu Grp",$E$7="Mon Grp AND Thu Grp"),6,0)</f>
        <v>0</v>
      </c>
      <c r="DY7" s="64"/>
      <c r="DZ7" s="74">
        <f>IF(OR($E$7="Mon Grp",$E$7="Mon Grp AND Thu Grp"),6,0)</f>
        <v>0</v>
      </c>
      <c r="EA7" s="64"/>
      <c r="EB7" s="64"/>
      <c r="EC7" s="64">
        <f>IF(OR($E$7="Thu Grp",$E$7="Mon Grp AND Thu Grp"),6,0)</f>
        <v>0</v>
      </c>
      <c r="ED7" s="64"/>
      <c r="EE7" s="64"/>
      <c r="EF7" s="64"/>
      <c r="EG7" s="64"/>
      <c r="EH7" s="64"/>
      <c r="EI7" s="64"/>
      <c r="EJ7" s="74">
        <f>IF(OR($E$7="Mon Grp",$E$7="Mon Grp AND Thu Grp"),6,0)</f>
        <v>0</v>
      </c>
      <c r="EK7" s="64"/>
      <c r="EL7" s="64"/>
      <c r="EM7" s="64">
        <f>IF(OR($E$7="Thu Grp",$E$7="Mon Grp AND Thu Grp"),6,0)</f>
        <v>0</v>
      </c>
      <c r="EN7" s="64"/>
      <c r="EO7" s="74">
        <f>IF(OR($E$7="Mon Grp",$E$7="Mon Grp AND Thu Grp"),6,0)</f>
        <v>0</v>
      </c>
      <c r="EP7" s="64"/>
      <c r="EQ7" s="64"/>
      <c r="ER7" s="64">
        <f>IF(OR($E$7="Thu Grp",$E$7="Mon Grp AND Thu Grp"),6,0)</f>
        <v>0</v>
      </c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131"/>
      <c r="FE7" s="131"/>
      <c r="FF7" s="131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</row>
    <row r="8" ht="15.75" spans="1:187">
      <c r="A8" s="19" t="s">
        <v>96</v>
      </c>
      <c r="B8" s="31"/>
      <c r="D8" s="27" t="s">
        <v>97</v>
      </c>
      <c r="E8" s="28" t="s">
        <v>91</v>
      </c>
      <c r="F8" s="29" t="s">
        <v>5</v>
      </c>
      <c r="G8" s="30"/>
      <c r="H8" s="32">
        <f>IF($E$8="n/a",0,IF($E$8="Tue Grp",$AB$26,IF($E$8="Thu Grp",$AB$27,IF($E$8="Tue Grp AND Thu Grp",$AB$28))))</f>
        <v>0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100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131"/>
      <c r="FE8" s="131"/>
      <c r="FF8" s="131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</row>
    <row r="9" ht="15.75" spans="1:187">
      <c r="A9" s="19" t="s">
        <v>98</v>
      </c>
      <c r="B9" s="26"/>
      <c r="D9" s="27" t="s">
        <v>99</v>
      </c>
      <c r="E9" s="28" t="s">
        <v>91</v>
      </c>
      <c r="F9" s="29" t="s">
        <v>5</v>
      </c>
      <c r="G9" s="30"/>
      <c r="H9" s="33">
        <f>IF($E$9="n/a",0,IF($E$9="Tue Grp",$AB$29,IF($E$9="Thu Grp",$AB$30,IF($E$9="Tue Grp AND Thu Grp",$AB$31))))</f>
        <v>0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101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131"/>
      <c r="FE9" s="131"/>
      <c r="FF9" s="131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</row>
    <row r="10" ht="15.75" spans="1:187">
      <c r="A10" s="19" t="s">
        <v>100</v>
      </c>
      <c r="B10" s="34"/>
      <c r="D10" s="27" t="s">
        <v>101</v>
      </c>
      <c r="E10" s="35"/>
      <c r="F10" s="29" t="s">
        <v>5</v>
      </c>
      <c r="G10" s="30"/>
      <c r="H10" s="30"/>
      <c r="I10" s="67">
        <v>0</v>
      </c>
      <c r="J10" s="63"/>
      <c r="K10" s="63"/>
      <c r="L10" s="63"/>
      <c r="M10" s="63"/>
      <c r="N10" s="63"/>
      <c r="O10" s="64"/>
      <c r="P10" s="64"/>
      <c r="Q10" s="64"/>
      <c r="R10" s="64"/>
      <c r="S10" s="75"/>
      <c r="T10" s="64"/>
      <c r="U10" s="64"/>
      <c r="V10" s="64"/>
      <c r="W10" s="64"/>
      <c r="X10" s="75"/>
      <c r="Y10" s="64"/>
      <c r="Z10" s="64"/>
      <c r="AA10" s="64"/>
      <c r="AB10" s="64"/>
      <c r="AC10" s="64"/>
      <c r="AD10" s="64"/>
      <c r="AE10" s="64"/>
      <c r="AF10" s="64"/>
      <c r="AG10" s="64"/>
      <c r="AH10" s="75"/>
      <c r="AI10" s="64"/>
      <c r="AJ10" s="64"/>
      <c r="AK10" s="64"/>
      <c r="AL10" s="64"/>
      <c r="AM10" s="94">
        <v>0</v>
      </c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64"/>
      <c r="BI10" s="64"/>
      <c r="BJ10" s="64"/>
      <c r="BK10" s="64"/>
      <c r="BL10" s="64"/>
      <c r="BM10" s="64"/>
      <c r="BN10" s="64"/>
      <c r="BO10" s="64"/>
      <c r="BP10" s="64"/>
      <c r="BQ10" s="104">
        <v>0</v>
      </c>
      <c r="BR10" s="95"/>
      <c r="BS10" s="95"/>
      <c r="BT10" s="95"/>
      <c r="BU10" s="95"/>
      <c r="BV10" s="95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64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64"/>
      <c r="CU10" s="104">
        <v>0</v>
      </c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4">
        <v>0</v>
      </c>
      <c r="DZ10" s="108"/>
      <c r="EA10" s="108"/>
      <c r="EB10" s="108"/>
      <c r="EC10" s="108"/>
      <c r="ED10" s="108"/>
      <c r="EE10" s="64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64"/>
      <c r="FC10" s="132"/>
      <c r="FD10" s="131"/>
      <c r="FE10" s="131"/>
      <c r="FF10" s="131"/>
      <c r="FG10" s="141"/>
      <c r="FH10" s="64"/>
      <c r="FI10" s="64"/>
      <c r="FJ10" s="106"/>
      <c r="FK10" s="142">
        <v>0</v>
      </c>
      <c r="FL10" s="106"/>
      <c r="FM10" s="64"/>
      <c r="FN10" s="64"/>
      <c r="FO10" s="64"/>
      <c r="FP10" s="64"/>
      <c r="FQ10" s="64"/>
      <c r="FR10" s="64"/>
      <c r="FS10" s="64"/>
      <c r="FT10" s="64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</row>
    <row r="11" ht="15.75" spans="1:187">
      <c r="A11" s="19" t="s">
        <v>102</v>
      </c>
      <c r="B11" s="36"/>
      <c r="D11" s="27" t="s">
        <v>103</v>
      </c>
      <c r="E11" s="35"/>
      <c r="F11" s="37" t="s">
        <v>5</v>
      </c>
      <c r="G11" s="30"/>
      <c r="H11" s="30"/>
      <c r="I11" s="30"/>
      <c r="J11" s="68">
        <v>0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76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96"/>
      <c r="AJ11" s="96"/>
      <c r="AK11" s="97"/>
      <c r="AL11" s="97"/>
      <c r="AM11" s="97"/>
      <c r="AN11" s="68">
        <v>0</v>
      </c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76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68">
        <v>0</v>
      </c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76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68">
        <v>0</v>
      </c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76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06"/>
      <c r="DV11" s="106"/>
      <c r="DW11" s="106"/>
      <c r="DX11" s="106"/>
      <c r="DY11" s="64"/>
      <c r="DZ11" s="68">
        <v>0</v>
      </c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76"/>
      <c r="EN11" s="113"/>
      <c r="EO11" s="113"/>
      <c r="EP11" s="113"/>
      <c r="EQ11" s="113"/>
      <c r="ER11" s="114"/>
      <c r="ES11" s="114"/>
      <c r="ET11" s="114"/>
      <c r="EU11" s="114"/>
      <c r="EV11" s="114"/>
      <c r="EW11" s="114"/>
      <c r="EX11" s="114"/>
      <c r="EY11" s="114"/>
      <c r="EZ11" s="106"/>
      <c r="FA11" s="106"/>
      <c r="FB11" s="106"/>
      <c r="FC11" s="64"/>
      <c r="FD11" s="131"/>
      <c r="FE11" s="131"/>
      <c r="FF11" s="131"/>
      <c r="FG11" s="68">
        <v>0</v>
      </c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76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</row>
    <row r="12" ht="15.75" spans="1:187">
      <c r="A12" s="19" t="s">
        <v>104</v>
      </c>
      <c r="B12" s="38"/>
      <c r="D12" t="s">
        <v>105</v>
      </c>
      <c r="E12" s="35"/>
      <c r="F12" s="37" t="s">
        <v>5</v>
      </c>
      <c r="G12" s="30"/>
      <c r="H12" s="30"/>
      <c r="I12" s="30"/>
      <c r="J12" s="68">
        <v>0</v>
      </c>
      <c r="K12" s="69"/>
      <c r="L12" s="69"/>
      <c r="M12" s="69"/>
      <c r="N12" s="69"/>
      <c r="O12" s="69"/>
      <c r="P12" s="69"/>
      <c r="Q12" s="69"/>
      <c r="R12" s="69"/>
      <c r="S12" s="76"/>
      <c r="T12" s="68">
        <v>0</v>
      </c>
      <c r="U12" s="69"/>
      <c r="V12" s="69"/>
      <c r="W12" s="69"/>
      <c r="X12" s="69"/>
      <c r="Y12" s="69"/>
      <c r="Z12" s="69"/>
      <c r="AA12" s="69"/>
      <c r="AB12" s="69"/>
      <c r="AC12" s="76"/>
      <c r="AD12" s="68">
        <v>0</v>
      </c>
      <c r="AE12" s="69"/>
      <c r="AF12" s="69"/>
      <c r="AG12" s="69"/>
      <c r="AH12" s="69"/>
      <c r="AI12" s="69"/>
      <c r="AJ12" s="69"/>
      <c r="AK12" s="69"/>
      <c r="AL12" s="69"/>
      <c r="AM12" s="76"/>
      <c r="AN12" s="68">
        <v>0</v>
      </c>
      <c r="AO12" s="69"/>
      <c r="AP12" s="69"/>
      <c r="AQ12" s="69"/>
      <c r="AR12" s="69"/>
      <c r="AS12" s="69"/>
      <c r="AT12" s="69"/>
      <c r="AU12" s="69"/>
      <c r="AV12" s="69"/>
      <c r="AW12" s="76"/>
      <c r="AX12" s="68">
        <v>0</v>
      </c>
      <c r="AY12" s="69"/>
      <c r="AZ12" s="69"/>
      <c r="BA12" s="69"/>
      <c r="BB12" s="69"/>
      <c r="BC12" s="69"/>
      <c r="BD12" s="69"/>
      <c r="BE12" s="69"/>
      <c r="BF12" s="69"/>
      <c r="BG12" s="76"/>
      <c r="BH12" s="102">
        <v>0</v>
      </c>
      <c r="BI12" s="103"/>
      <c r="BJ12" s="103"/>
      <c r="BK12" s="103"/>
      <c r="BL12" s="103"/>
      <c r="BM12" s="103"/>
      <c r="BN12" s="103"/>
      <c r="BO12" s="103"/>
      <c r="BP12" s="103"/>
      <c r="BQ12" s="105"/>
      <c r="BR12" s="68">
        <v>0</v>
      </c>
      <c r="BS12" s="69"/>
      <c r="BT12" s="69"/>
      <c r="BU12" s="69"/>
      <c r="BV12" s="69"/>
      <c r="BW12" s="69"/>
      <c r="BX12" s="69"/>
      <c r="BY12" s="69"/>
      <c r="BZ12" s="69"/>
      <c r="CA12" s="76"/>
      <c r="CB12" s="68">
        <v>0</v>
      </c>
      <c r="CC12" s="69"/>
      <c r="CD12" s="69"/>
      <c r="CE12" s="69"/>
      <c r="CF12" s="69"/>
      <c r="CG12" s="69"/>
      <c r="CH12" s="69"/>
      <c r="CI12" s="69"/>
      <c r="CJ12" s="69"/>
      <c r="CK12" s="76"/>
      <c r="CL12" s="68">
        <v>0</v>
      </c>
      <c r="CM12" s="69"/>
      <c r="CN12" s="69"/>
      <c r="CO12" s="69"/>
      <c r="CP12" s="69"/>
      <c r="CQ12" s="69"/>
      <c r="CR12" s="69"/>
      <c r="CS12" s="69"/>
      <c r="CT12" s="69"/>
      <c r="CU12" s="76"/>
      <c r="CV12" s="109">
        <v>0</v>
      </c>
      <c r="CW12" s="110"/>
      <c r="CX12" s="110"/>
      <c r="CY12" s="110"/>
      <c r="CZ12" s="110"/>
      <c r="DA12" s="110"/>
      <c r="DB12" s="110"/>
      <c r="DC12" s="110"/>
      <c r="DD12" s="110"/>
      <c r="DE12" s="111"/>
      <c r="DF12" s="112"/>
      <c r="DG12" s="75"/>
      <c r="DH12" s="75"/>
      <c r="DI12" s="75"/>
      <c r="DJ12" s="75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31"/>
      <c r="FE12" s="131"/>
      <c r="FF12" s="131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</row>
    <row r="13" ht="16.5" spans="1:187">
      <c r="A13" s="39" t="s">
        <v>106</v>
      </c>
      <c r="B13" s="40"/>
      <c r="D13" s="27" t="s">
        <v>107</v>
      </c>
      <c r="E13" s="35"/>
      <c r="F13" s="37" t="s">
        <v>5</v>
      </c>
      <c r="G13" s="30"/>
      <c r="H13" s="30"/>
      <c r="I13" s="30"/>
      <c r="J13" s="63"/>
      <c r="K13" s="63"/>
      <c r="L13" s="63"/>
      <c r="M13" s="63"/>
      <c r="N13" s="63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115"/>
      <c r="EO13" s="68">
        <v>0</v>
      </c>
      <c r="EP13" s="69"/>
      <c r="EQ13" s="69"/>
      <c r="ER13" s="76"/>
      <c r="ES13" s="106"/>
      <c r="ET13" s="68">
        <v>0</v>
      </c>
      <c r="EU13" s="69"/>
      <c r="EV13" s="69"/>
      <c r="EW13" s="76"/>
      <c r="EX13" s="106"/>
      <c r="EY13" s="68">
        <v>0</v>
      </c>
      <c r="EZ13" s="69"/>
      <c r="FA13" s="69"/>
      <c r="FB13" s="76"/>
      <c r="FC13" s="133"/>
      <c r="FD13" s="131"/>
      <c r="FE13" s="131"/>
      <c r="FF13" s="131"/>
      <c r="FG13" s="68">
        <v>0</v>
      </c>
      <c r="FH13" s="69"/>
      <c r="FI13" s="69"/>
      <c r="FJ13" s="76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</row>
    <row r="14" ht="15.75" spans="1:125">
      <c r="A14" s="41"/>
      <c r="B14" s="41"/>
      <c r="D14" s="42"/>
      <c r="G14" s="43" t="s">
        <v>108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</row>
    <row r="15" ht="15.75" customHeight="1" spans="1:125">
      <c r="A15" s="44" t="s">
        <v>109</v>
      </c>
      <c r="B15" s="45" t="s">
        <v>110</v>
      </c>
      <c r="D15" s="46" t="s">
        <v>111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</row>
    <row r="16" spans="1:125">
      <c r="A16" s="47" t="s">
        <v>112</v>
      </c>
      <c r="B16" s="48">
        <f>SUM(G5:ES5)*41.67</f>
        <v>0</v>
      </c>
      <c r="D16" s="49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</row>
    <row r="17" spans="1:125">
      <c r="A17" s="47" t="s">
        <v>113</v>
      </c>
      <c r="B17" s="48">
        <f>SUM(G6:ES6)*41.67</f>
        <v>0</v>
      </c>
      <c r="D17" s="49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</row>
    <row r="18" spans="1:125">
      <c r="A18" s="47" t="s">
        <v>114</v>
      </c>
      <c r="B18" s="48">
        <f>SUM(G7:ES7)*41.67</f>
        <v>0</v>
      </c>
      <c r="D18" s="49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</row>
    <row r="19" spans="1:125">
      <c r="A19" s="47" t="s">
        <v>115</v>
      </c>
      <c r="B19" s="50">
        <f>(1166.8*S30)</f>
        <v>0</v>
      </c>
      <c r="D19" s="49"/>
      <c r="P19" s="70"/>
      <c r="Q19" s="77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87"/>
      <c r="AG19" s="70"/>
      <c r="AH19" s="70"/>
      <c r="AI19" s="70"/>
      <c r="AJ19" s="70"/>
      <c r="AK19" s="70"/>
      <c r="AL19" s="70"/>
      <c r="AM19" s="70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</row>
    <row r="20" spans="1:125">
      <c r="A20" s="47" t="s">
        <v>116</v>
      </c>
      <c r="B20" s="50">
        <f>(1166.8*S31)</f>
        <v>0</v>
      </c>
      <c r="D20" s="49"/>
      <c r="P20" s="70"/>
      <c r="Q20" s="79"/>
      <c r="R20" s="80"/>
      <c r="S20" s="80"/>
      <c r="T20" s="80"/>
      <c r="U20" s="80"/>
      <c r="V20" s="80"/>
      <c r="W20" s="80"/>
      <c r="X20" s="80"/>
      <c r="Y20" s="80"/>
      <c r="Z20" s="80"/>
      <c r="AA20" s="80" t="s">
        <v>117</v>
      </c>
      <c r="AB20" s="80"/>
      <c r="AC20" s="80"/>
      <c r="AD20" s="80"/>
      <c r="AE20" s="80"/>
      <c r="AF20" s="88"/>
      <c r="AG20" s="70"/>
      <c r="AH20" s="70"/>
      <c r="AI20" s="70"/>
      <c r="AJ20" s="70"/>
      <c r="AK20" s="70"/>
      <c r="AL20" s="70"/>
      <c r="AM20" s="70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</row>
    <row r="21" spans="1:125">
      <c r="A21" s="51" t="s">
        <v>101</v>
      </c>
      <c r="B21" s="48">
        <f>(COUNTIF(I10,"Y")+COUNTIF(AM10,"Y")+COUNTIF(BQ10,"Y")+COUNTIF(CU10,"Y")++COUNTIF(DY10,"Y")+COUNTIF(FK10,"Y"))*250</f>
        <v>0</v>
      </c>
      <c r="D21" s="49"/>
      <c r="P21" s="70"/>
      <c r="Q21" s="79">
        <v>0</v>
      </c>
      <c r="R21" s="80">
        <v>0</v>
      </c>
      <c r="S21" s="80">
        <v>0</v>
      </c>
      <c r="T21" s="80" t="s">
        <v>118</v>
      </c>
      <c r="U21" s="80">
        <v>0</v>
      </c>
      <c r="V21" s="81">
        <v>0</v>
      </c>
      <c r="W21" s="80" t="s">
        <v>91</v>
      </c>
      <c r="X21" s="80" t="s">
        <v>91</v>
      </c>
      <c r="Y21" s="80" t="s">
        <v>91</v>
      </c>
      <c r="Z21" s="80" t="s">
        <v>91</v>
      </c>
      <c r="AA21" s="80" t="s">
        <v>119</v>
      </c>
      <c r="AB21" s="80"/>
      <c r="AC21" s="80" t="s">
        <v>91</v>
      </c>
      <c r="AD21" s="80"/>
      <c r="AE21" s="89"/>
      <c r="AF21" s="88"/>
      <c r="AG21" s="98"/>
      <c r="AH21" s="70"/>
      <c r="AI21" s="70"/>
      <c r="AJ21" s="70"/>
      <c r="AK21" s="70"/>
      <c r="AL21" s="70"/>
      <c r="AM21" s="70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</row>
    <row r="22" spans="1:125">
      <c r="A22" s="51" t="s">
        <v>120</v>
      </c>
      <c r="B22" s="48">
        <f>SUM((J11+AN11+BR11+CV11+DZ11+FG11)*26)*59.17</f>
        <v>0</v>
      </c>
      <c r="D22" s="49"/>
      <c r="P22" s="70"/>
      <c r="Q22" s="79">
        <v>6</v>
      </c>
      <c r="R22" s="80">
        <v>8</v>
      </c>
      <c r="S22" s="80">
        <v>1</v>
      </c>
      <c r="T22" s="80" t="s">
        <v>121</v>
      </c>
      <c r="U22" s="80" t="s">
        <v>121</v>
      </c>
      <c r="V22" s="81">
        <v>1</v>
      </c>
      <c r="W22" s="80" t="s">
        <v>122</v>
      </c>
      <c r="X22" s="80" t="s">
        <v>123</v>
      </c>
      <c r="Y22" s="80" t="s">
        <v>87</v>
      </c>
      <c r="Z22" s="80" t="s">
        <v>122</v>
      </c>
      <c r="AA22" s="80" t="s">
        <v>124</v>
      </c>
      <c r="AB22" s="80"/>
      <c r="AC22" s="80" t="s">
        <v>88</v>
      </c>
      <c r="AD22" s="80"/>
      <c r="AE22" s="80"/>
      <c r="AF22" s="90"/>
      <c r="AG22" s="99"/>
      <c r="AH22" s="70"/>
      <c r="AI22" s="70"/>
      <c r="AJ22" s="70"/>
      <c r="AK22" s="70"/>
      <c r="AL22" s="70"/>
      <c r="AM22" s="70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</row>
    <row r="23" spans="1:125">
      <c r="A23" s="51" t="s">
        <v>125</v>
      </c>
      <c r="B23" s="48">
        <f>(J12+T12+AD12+AN12+AX12+BH12+BR12+CB12+CL12+CV12)*20*59.17</f>
        <v>0</v>
      </c>
      <c r="D23" s="49"/>
      <c r="P23" s="70"/>
      <c r="Q23" s="79"/>
      <c r="R23" s="80"/>
      <c r="S23" s="80">
        <v>2</v>
      </c>
      <c r="T23" s="80"/>
      <c r="U23" s="80"/>
      <c r="V23" s="81">
        <v>2</v>
      </c>
      <c r="W23" s="80" t="s">
        <v>126</v>
      </c>
      <c r="X23" s="80" t="s">
        <v>127</v>
      </c>
      <c r="Y23" s="80" t="s">
        <v>88</v>
      </c>
      <c r="Z23" s="80" t="s">
        <v>127</v>
      </c>
      <c r="AA23" s="80"/>
      <c r="AB23" s="80"/>
      <c r="AC23" s="80" t="s">
        <v>85</v>
      </c>
      <c r="AD23" s="80"/>
      <c r="AE23" s="80"/>
      <c r="AF23" s="88"/>
      <c r="AG23" s="70"/>
      <c r="AH23" s="70"/>
      <c r="AI23" s="70"/>
      <c r="AJ23" s="70"/>
      <c r="AK23" s="70"/>
      <c r="AL23" s="70"/>
      <c r="AM23" s="70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</row>
    <row r="24" ht="15.75" spans="1:125">
      <c r="A24" s="51" t="s">
        <v>128</v>
      </c>
      <c r="B24" s="48">
        <f>(EO13+ET13+EY13+FG13)*59.17*8</f>
        <v>0</v>
      </c>
      <c r="D24" s="49"/>
      <c r="P24" s="70"/>
      <c r="Q24" s="79"/>
      <c r="R24" s="80"/>
      <c r="S24" s="80">
        <v>3</v>
      </c>
      <c r="T24" s="80"/>
      <c r="U24" s="80"/>
      <c r="V24" s="81">
        <v>3</v>
      </c>
      <c r="W24" s="80" t="s">
        <v>129</v>
      </c>
      <c r="X24" s="80" t="s">
        <v>130</v>
      </c>
      <c r="Y24" s="80" t="s">
        <v>84</v>
      </c>
      <c r="Z24" s="80" t="s">
        <v>131</v>
      </c>
      <c r="AA24" s="80"/>
      <c r="AB24" s="80"/>
      <c r="AC24" s="80" t="s">
        <v>132</v>
      </c>
      <c r="AD24" s="80"/>
      <c r="AE24" s="80"/>
      <c r="AF24" s="88"/>
      <c r="AG24" s="70"/>
      <c r="AH24" s="70"/>
      <c r="AI24" s="70"/>
      <c r="AJ24" s="70"/>
      <c r="AK24" s="70"/>
      <c r="AL24" s="70"/>
      <c r="AM24" s="70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</row>
    <row r="25" ht="15.75" spans="1:125">
      <c r="A25" s="52" t="s">
        <v>133</v>
      </c>
      <c r="B25" s="53">
        <f>SUM(B16:B24)</f>
        <v>0</v>
      </c>
      <c r="D25" s="49"/>
      <c r="P25" s="70"/>
      <c r="Q25" s="79"/>
      <c r="R25" s="80"/>
      <c r="S25" s="80"/>
      <c r="T25" s="80"/>
      <c r="U25" s="80"/>
      <c r="V25" s="81">
        <v>4</v>
      </c>
      <c r="W25" s="80" t="s">
        <v>134</v>
      </c>
      <c r="X25" s="80"/>
      <c r="Y25" s="80" t="s">
        <v>85</v>
      </c>
      <c r="Z25" s="80"/>
      <c r="AA25" s="80"/>
      <c r="AB25" s="80"/>
      <c r="AC25" s="80" t="s">
        <v>134</v>
      </c>
      <c r="AD25" s="80"/>
      <c r="AE25" s="80"/>
      <c r="AF25" s="88"/>
      <c r="AG25" s="70"/>
      <c r="AH25" s="70"/>
      <c r="AI25" s="70"/>
      <c r="AJ25" s="70"/>
      <c r="AK25" s="70"/>
      <c r="AL25" s="70"/>
      <c r="AM25" s="70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</row>
    <row r="26" spans="4:125">
      <c r="D26" s="49"/>
      <c r="P26" s="70"/>
      <c r="Q26" s="79"/>
      <c r="R26" s="80"/>
      <c r="S26" s="80"/>
      <c r="T26" s="80"/>
      <c r="U26" s="80"/>
      <c r="V26" s="80"/>
      <c r="W26" s="80"/>
      <c r="X26" s="80"/>
      <c r="Y26" s="80"/>
      <c r="Z26" s="80"/>
      <c r="AA26" s="80" t="s">
        <v>135</v>
      </c>
      <c r="AB26" s="80" t="s">
        <v>136</v>
      </c>
      <c r="AC26" s="80"/>
      <c r="AD26" s="80"/>
      <c r="AE26" s="80"/>
      <c r="AF26" s="88"/>
      <c r="AG26" s="70"/>
      <c r="AH26" s="70"/>
      <c r="AI26" s="70"/>
      <c r="AJ26" s="70"/>
      <c r="AK26" s="70"/>
      <c r="AL26" s="70"/>
      <c r="AM26" s="70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</row>
    <row r="27" spans="4:125">
      <c r="D27" s="49"/>
      <c r="P27" s="70"/>
      <c r="Q27" s="79" t="s">
        <v>137</v>
      </c>
      <c r="R27" s="80"/>
      <c r="S27" s="80"/>
      <c r="T27" s="80"/>
      <c r="U27" s="80"/>
      <c r="V27" s="80"/>
      <c r="W27" s="80"/>
      <c r="X27" s="80"/>
      <c r="Y27" s="80"/>
      <c r="Z27" s="80"/>
      <c r="AA27" s="80" t="s">
        <v>138</v>
      </c>
      <c r="AB27" s="80" t="s">
        <v>139</v>
      </c>
      <c r="AC27" s="80"/>
      <c r="AD27" s="80"/>
      <c r="AE27" s="80"/>
      <c r="AF27" s="88"/>
      <c r="AG27" s="70"/>
      <c r="AH27" s="70"/>
      <c r="AI27" s="70"/>
      <c r="AJ27" s="70"/>
      <c r="AK27" s="70"/>
      <c r="AL27" s="70"/>
      <c r="AM27" s="70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</row>
    <row r="28" ht="15.75" spans="4:125">
      <c r="D28" s="54"/>
      <c r="P28" s="70"/>
      <c r="Q28" s="79" t="s">
        <v>140</v>
      </c>
      <c r="R28" s="80"/>
      <c r="S28" s="80"/>
      <c r="T28" s="80"/>
      <c r="U28" s="80"/>
      <c r="V28" s="80"/>
      <c r="W28" s="80"/>
      <c r="X28" s="80"/>
      <c r="Y28" s="80"/>
      <c r="Z28" s="80"/>
      <c r="AA28" s="80" t="s">
        <v>141</v>
      </c>
      <c r="AB28" s="80" t="s">
        <v>142</v>
      </c>
      <c r="AC28" s="80"/>
      <c r="AD28" s="80"/>
      <c r="AE28" s="80"/>
      <c r="AF28" s="88"/>
      <c r="AG28" s="70"/>
      <c r="AH28" s="70"/>
      <c r="AI28" s="70"/>
      <c r="AJ28" s="70"/>
      <c r="AK28" s="70"/>
      <c r="AL28" s="70"/>
      <c r="AM28" s="70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</row>
    <row r="29" ht="15.75" spans="16:125">
      <c r="P29" s="70"/>
      <c r="Q29" s="79" t="s">
        <v>143</v>
      </c>
      <c r="R29" s="80"/>
      <c r="S29" s="80"/>
      <c r="T29" s="80"/>
      <c r="U29" s="80"/>
      <c r="V29" s="80"/>
      <c r="W29" s="82"/>
      <c r="X29" s="80">
        <f>IF($E$8="n/a",0,1)</f>
        <v>0</v>
      </c>
      <c r="Y29" s="80"/>
      <c r="Z29" s="80"/>
      <c r="AA29" s="80" t="s">
        <v>144</v>
      </c>
      <c r="AB29" s="80" t="s">
        <v>145</v>
      </c>
      <c r="AC29" s="80"/>
      <c r="AD29" s="80"/>
      <c r="AE29" s="80"/>
      <c r="AF29" s="88"/>
      <c r="AG29" s="70"/>
      <c r="AH29" s="70"/>
      <c r="AI29" s="70"/>
      <c r="AJ29" s="70"/>
      <c r="AK29" s="70"/>
      <c r="AL29" s="70"/>
      <c r="AM29" s="70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</row>
    <row r="30" spans="16:125">
      <c r="P30" s="71"/>
      <c r="Q30" s="79" t="s">
        <v>146</v>
      </c>
      <c r="R30" s="80"/>
      <c r="S30" s="80">
        <f>IF($E$8="n/a",0,IF($E$8="Tue Grp",1,IF($E$8="Thu Grp",1,IF($E$8="Tue Grp AND Thu Grp",2,))))</f>
        <v>0</v>
      </c>
      <c r="T30" s="80">
        <f>IF($E$8="n/a",0,IF($E$8="Tue",1,IF($E$8="Thu",2,IF($E$8="Tue OR Thu",3,IF($E$8="Tue AND Thu",4,)))))</f>
        <v>0</v>
      </c>
      <c r="U30" s="80"/>
      <c r="V30" s="80"/>
      <c r="W30" s="80"/>
      <c r="X30" s="80">
        <f>IF($E$8="n/a",0,(IF($E$8="Prefer Tuesdays","Provisional Tues Dates: 08-Oct, 05-Nov, 10-Dec &amp; (21-Jan OR 28-Jan) &amp; (18-Feb OR 25-Feb)","Provisional Thurs Dates 10-Oct, 07-Nov, 12-Dec &amp; (23-Jan OR 30-Jan) &amp; (20-Feb OR 27-Feb)")))</f>
        <v>0</v>
      </c>
      <c r="Y30" s="80"/>
      <c r="Z30" s="80"/>
      <c r="AA30" s="80" t="s">
        <v>147</v>
      </c>
      <c r="AB30" s="80" t="s">
        <v>148</v>
      </c>
      <c r="AC30" s="80"/>
      <c r="AD30" s="80"/>
      <c r="AE30" s="80"/>
      <c r="AF30" s="88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</row>
    <row r="31" spans="16:125">
      <c r="P31" s="71"/>
      <c r="Q31" s="83" t="s">
        <v>149</v>
      </c>
      <c r="R31" s="84"/>
      <c r="S31" s="84">
        <f>IF($E$9="n/a",0,IF($E$9="Tue Grp",1,IF($E$9="Thu Grp",1,IF($E$9="Tue Grp AND Thu Grp",2,))))</f>
        <v>0</v>
      </c>
      <c r="T31" s="84"/>
      <c r="U31" s="84"/>
      <c r="V31" s="84"/>
      <c r="W31" s="84"/>
      <c r="X31" s="84"/>
      <c r="Y31" s="84"/>
      <c r="Z31" s="84"/>
      <c r="AA31" s="80" t="s">
        <v>150</v>
      </c>
      <c r="AB31" s="80" t="s">
        <v>151</v>
      </c>
      <c r="AC31" s="84"/>
      <c r="AD31" s="84"/>
      <c r="AE31" s="84"/>
      <c r="AF31" s="9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</row>
    <row r="32" spans="16:125"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</row>
    <row r="33" spans="16:125"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92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</row>
    <row r="34" spans="18:109"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</row>
    <row r="35" spans="18:109"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</row>
    <row r="36" spans="18:109"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</row>
    <row r="37" spans="20:109"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</row>
    <row r="38" spans="20:109"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</row>
    <row r="39" spans="20:109"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</row>
    <row r="40" spans="20:46"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</row>
  </sheetData>
  <sheetProtection password="8094" sheet="1" objects="1" scenarios="1"/>
  <mergeCells count="107">
    <mergeCell ref="D1:E1"/>
    <mergeCell ref="G1:AM1"/>
    <mergeCell ref="G2:I2"/>
    <mergeCell ref="J2:N2"/>
    <mergeCell ref="O2:S2"/>
    <mergeCell ref="T2:X2"/>
    <mergeCell ref="Y2:AC2"/>
    <mergeCell ref="AD2:AH2"/>
    <mergeCell ref="AI2:AM2"/>
    <mergeCell ref="AN2:AR2"/>
    <mergeCell ref="AS2:AW2"/>
    <mergeCell ref="AX2:BB2"/>
    <mergeCell ref="BC2:BG2"/>
    <mergeCell ref="BH2:BL2"/>
    <mergeCell ref="BM2:BQ2"/>
    <mergeCell ref="BR2:BV2"/>
    <mergeCell ref="BW2:CA2"/>
    <mergeCell ref="CB2:CF2"/>
    <mergeCell ref="CG2:CK2"/>
    <mergeCell ref="CL2:CP2"/>
    <mergeCell ref="CQ2:CU2"/>
    <mergeCell ref="CV2:CZ2"/>
    <mergeCell ref="DA2:DE2"/>
    <mergeCell ref="DF2:DJ2"/>
    <mergeCell ref="DK2:DO2"/>
    <mergeCell ref="DP2:DT2"/>
    <mergeCell ref="DU2:DY2"/>
    <mergeCell ref="DZ2:ED2"/>
    <mergeCell ref="EE2:EI2"/>
    <mergeCell ref="EJ2:EN2"/>
    <mergeCell ref="EO2:ES2"/>
    <mergeCell ref="ET2:EX2"/>
    <mergeCell ref="EY2:FC2"/>
    <mergeCell ref="FD2:FF2"/>
    <mergeCell ref="FG2:FK2"/>
    <mergeCell ref="FL2:FP2"/>
    <mergeCell ref="FQ2:FU2"/>
    <mergeCell ref="FV2:FZ2"/>
    <mergeCell ref="GA2:GE2"/>
    <mergeCell ref="G3:I3"/>
    <mergeCell ref="J3:N3"/>
    <mergeCell ref="O3:S3"/>
    <mergeCell ref="T3:X3"/>
    <mergeCell ref="Y3:AC3"/>
    <mergeCell ref="AD3:AH3"/>
    <mergeCell ref="AI3:AM3"/>
    <mergeCell ref="AN3:AR3"/>
    <mergeCell ref="AS3:AW3"/>
    <mergeCell ref="AX3:BB3"/>
    <mergeCell ref="BC3:BG3"/>
    <mergeCell ref="BH3:BL3"/>
    <mergeCell ref="BM3:BQ3"/>
    <mergeCell ref="BR3:BV3"/>
    <mergeCell ref="BW3:CA3"/>
    <mergeCell ref="CB3:CF3"/>
    <mergeCell ref="CG3:CK3"/>
    <mergeCell ref="CL3:CP3"/>
    <mergeCell ref="CQ3:CU3"/>
    <mergeCell ref="CV3:CZ3"/>
    <mergeCell ref="DA3:DE3"/>
    <mergeCell ref="DF3:DJ3"/>
    <mergeCell ref="DK3:DO3"/>
    <mergeCell ref="DP3:DT3"/>
    <mergeCell ref="DU3:DY3"/>
    <mergeCell ref="DZ3:ED3"/>
    <mergeCell ref="EE3:EI3"/>
    <mergeCell ref="EJ3:EN3"/>
    <mergeCell ref="EO3:ES3"/>
    <mergeCell ref="ET3:EX3"/>
    <mergeCell ref="EY3:FC3"/>
    <mergeCell ref="FD3:FF3"/>
    <mergeCell ref="FG3:FK3"/>
    <mergeCell ref="FL3:FP3"/>
    <mergeCell ref="FQ3:FU3"/>
    <mergeCell ref="FV3:FZ3"/>
    <mergeCell ref="GA3:GE3"/>
    <mergeCell ref="FD4:FF4"/>
    <mergeCell ref="H8:BB8"/>
    <mergeCell ref="H9:BB9"/>
    <mergeCell ref="J11:W11"/>
    <mergeCell ref="AN11:BA11"/>
    <mergeCell ref="BR11:CE11"/>
    <mergeCell ref="CV11:DI11"/>
    <mergeCell ref="DZ11:EM11"/>
    <mergeCell ref="FG11:FT11"/>
    <mergeCell ref="J12:S12"/>
    <mergeCell ref="T12:AC12"/>
    <mergeCell ref="AD12:AM12"/>
    <mergeCell ref="AN12:AW12"/>
    <mergeCell ref="AX12:BG12"/>
    <mergeCell ref="BH12:BQ12"/>
    <mergeCell ref="BR12:CA12"/>
    <mergeCell ref="CB12:CK12"/>
    <mergeCell ref="CL12:CU12"/>
    <mergeCell ref="CV12:DE12"/>
    <mergeCell ref="EO13:ER13"/>
    <mergeCell ref="ET13:EW13"/>
    <mergeCell ref="EY13:FB13"/>
    <mergeCell ref="FG13:FJ13"/>
    <mergeCell ref="Q27:R27"/>
    <mergeCell ref="Q28:R28"/>
    <mergeCell ref="Q29:R29"/>
    <mergeCell ref="Q30:R30"/>
    <mergeCell ref="Q31:R31"/>
    <mergeCell ref="D15:D28"/>
    <mergeCell ref="G14:AM16"/>
    <mergeCell ref="FD5:FF13"/>
  </mergeCells>
  <conditionalFormatting sqref="E5">
    <cfRule type="cellIs" dxfId="0" priority="13" operator="notEqual">
      <formula>$W$21</formula>
    </cfRule>
  </conditionalFormatting>
  <conditionalFormatting sqref="E6">
    <cfRule type="cellIs" dxfId="0" priority="12" operator="notEqual">
      <formula>$W$21</formula>
    </cfRule>
  </conditionalFormatting>
  <conditionalFormatting sqref="E7">
    <cfRule type="cellIs" dxfId="0" priority="14" operator="notEqual">
      <formula>$X$21</formula>
    </cfRule>
  </conditionalFormatting>
  <conditionalFormatting sqref="E8">
    <cfRule type="cellIs" dxfId="1" priority="85" operator="notEqual">
      <formula>$W$21</formula>
    </cfRule>
  </conditionalFormatting>
  <conditionalFormatting sqref="E9">
    <cfRule type="cellIs" dxfId="1" priority="32" operator="notEqual">
      <formula>$W$21</formula>
    </cfRule>
  </conditionalFormatting>
  <conditionalFormatting sqref="I22">
    <cfRule type="containsText" dxfId="2" priority="3" operator="between" text="0">
      <formula>NOT(ISERROR(SEARCH("0",I22)))</formula>
    </cfRule>
  </conditionalFormatting>
  <conditionalFormatting sqref="B25">
    <cfRule type="cellIs" dxfId="0" priority="16" operator="notEqual">
      <formula>0</formula>
    </cfRule>
  </conditionalFormatting>
  <conditionalFormatting sqref="B3:B13">
    <cfRule type="expression" dxfId="3" priority="17">
      <formula>NOT(ISBLANK(B3))</formula>
    </cfRule>
  </conditionalFormatting>
  <conditionalFormatting sqref="G5:GE7 G8:H9 G10:FB10 FD10:GE10 G12:GE13 FU11:GE11 EN11:FG11 DJ11:DZ11 CF11:CV11 BB11:BR11 G11:J11 X11:AN11 BC8:GE9">
    <cfRule type="containsText" dxfId="4" priority="1" operator="between" text="0">
      <formula>NOT(ISERROR(SEARCH("0",G5)))</formula>
    </cfRule>
    <cfRule type="cellIs" dxfId="5" priority="4" operator="notEqual">
      <formula>$U$21</formula>
    </cfRule>
  </conditionalFormatting>
  <dataValidations count="21">
    <dataValidation type="list" allowBlank="1" showInputMessage="1" showErrorMessage="1" prompt="Choose Tue, Fri OR Tue &amp; Fri Sessions. Dates will be allocated later by agreement." sqref="E5">
      <formula1>$W$21:$W$24</formula1>
    </dataValidation>
    <dataValidation type="custom" allowBlank="1" showInputMessage="1" showErrorMessage="1" error="Clinical attachments are not required at this time" prompt="Clinical attachments are not required at this time" sqref="DT5 DQ7">
      <formula1>"if(DA,""&lt;&gt; "")"</formula1>
    </dataValidation>
    <dataValidation type="custom" showInputMessage="1" showErrorMessage="1" error="Clinical attachments are not required at this time" prompt="Clinical attachments are not required at this time" sqref="CL5:CQ5 DA5 DF5 DK5 DU5 DZ5 EE5 EJ5 EO5">
      <formula1>"if(E6,""&lt;&gt; "")"</formula1>
    </dataValidation>
    <dataValidation type="custom" allowBlank="1" showInputMessage="1" showErrorMessage="1" prompt="Clinical attachments are not required at this time" sqref="CQ6:FC6 FG6:GE6">
      <formula1>"if(CH6,""&lt;&gt; "")"</formula1>
    </dataValidation>
    <dataValidation type="custom" allowBlank="1" showInputMessage="1" showErrorMessage="1" error="Clinical attachments are not required at this time" sqref="EF13">
      <formula1>"if(E12,""&lt;&gt; "")"</formula1>
    </dataValidation>
    <dataValidation type="custom" showInputMessage="1" showErrorMessage="1" error="Clinical attachments are not required at this time" prompt="Clinical attachments are not required at this time" sqref="CX5 CZ5 DR5 CM7 CR7 CG10">
      <formula1>"if(AW,""&lt;&gt; "")"</formula1>
    </dataValidation>
    <dataValidation allowBlank="1" showErrorMessage="1" sqref="CR5:CU5 DB5:DE5 DG5:DJ5 DL5:DO5 DV5:DY5 EA5:ED5 EF5:EI5 EK5:EN5 EP5:ES5 CV7:DO7 DU7:ED7 EJ7:ES7 H9 BC9:CK9 G5:G9 H5:H8 BC5:CK8 I5:BB7"/>
    <dataValidation type="custom" allowBlank="1" showInputMessage="1" showErrorMessage="1" error="Clinical attachments are not required at this time" prompt="Clinical attachments are not required at this time" sqref="EE7 EE10 FG10">
      <formula1>"if(DF,""&lt;&gt; "")"</formula1>
    </dataValidation>
    <dataValidation allowBlank="1" showInputMessage="1" showErrorMessage="1" error="Clinical attachments are not required at this time" sqref="EJ13:EM13"/>
    <dataValidation allowBlank="1" showInputMessage="1" showErrorMessage="1" prompt="See instruction no. 4 - Pick a day for Clinical Skills" sqref="CW5 CY5 DQ5 DS5 CL7 CP7:CQ7 CU7 DP7 DT7"/>
    <dataValidation type="list" allowBlank="1" showInputMessage="1" showErrorMessage="1" sqref="I10 AM10 BQ10 CU10 DY10 FK10">
      <formula1>$U$21:$U$22</formula1>
    </dataValidation>
    <dataValidation type="list" allowBlank="1" showInputMessage="1" showErrorMessage="1" prompt="Choose Tue, Thu OR Tue &amp; Thu Sessions. Dates will be allocated later by agreement." sqref="E8:E9">
      <formula1>$Z$21:$Z$24</formula1>
    </dataValidation>
    <dataValidation type="custom" showInputMessage="1" showErrorMessage="1" error="Clinical attachments are not required at this time" prompt="Clinical attachments are not required at this time" sqref="O10:R10">
      <formula1>"if(E10,""&lt;&gt; "")"</formula1>
    </dataValidation>
    <dataValidation type="custom" allowBlank="1" showInputMessage="1" showErrorMessage="1" error="Clinical attachments are not required at this time" prompt="Clinical attachments are not required at this time" sqref="O13:EE13 EG13:EI13 EN13">
      <formula1>"if(E12,""&lt;&gt; "")"</formula1>
    </dataValidation>
    <dataValidation type="custom" showInputMessage="1" showErrorMessage="1" error="Clinical attachments are not required at this time" prompt="Clinical attachments are not required at this time" sqref="T10:W10">
      <formula1>"if(J10,  ""&lt;&gt; "")"</formula1>
    </dataValidation>
    <dataValidation type="custom" allowBlank="1" showInputMessage="1" showErrorMessage="1" error="Clinical attachments are not required at this time" prompt="Clinical attachments are not required at this time" sqref="Y10 AH11">
      <formula1>"if(O10,&lt;&gt; "")"</formula1>
    </dataValidation>
    <dataValidation type="list" allowBlank="1" showInputMessage="1" showErrorMessage="1" sqref="J11 AN11 BR11 CV11 DZ11 FG11 EO13:ER13 ET13:EW13 EY13:FB13 FG13:FJ13">
      <formula1>$S$21:$S$23</formula1>
    </dataValidation>
    <dataValidation type="list" allowBlank="1" showInputMessage="1" showErrorMessage="1" sqref="J12:DE12">
      <formula1>$S$21:$S$24</formula1>
    </dataValidation>
    <dataValidation type="custom" allowBlank="1" showInputMessage="1" showErrorMessage="1" error="Clinical attachments are not required at this time" prompt="Clinical attachments are not required at this time" sqref="ES13 EX13 FC13">
      <formula1>"if(ES12,""&lt;&gt; "")"</formula1>
    </dataValidation>
    <dataValidation type="list" allowBlank="1" showInputMessage="1" showErrorMessage="1" prompt="Choose Mon, Thu OR Mon &amp; Thu Sessions. Dates will be allocated later by agreement." sqref="E6:E7">
      <formula1>$X$21:$X$24</formula1>
    </dataValidation>
    <dataValidation allowBlank="1" showInputMessage="1" showErrorMessage="1" prompt="Clinical attachments are not required at this time" sqref="FG8:GE9 CL8:FC9"/>
  </dataValidations>
  <hyperlinks>
    <hyperlink ref="D6" location="Information!B3" display="Yr 2 Clin Skills Aut (Mon or Thu)"/>
    <hyperlink ref="D7" location="Information!B3" display="Yr 2 Clin Skills Spring (Mon or Thu)"/>
    <hyperlink ref="D11" location="Information!B21" display="Year 4 Attachment"/>
    <hyperlink ref="D10" location="Information!B36" display="Year 4 CCTV"/>
    <hyperlink ref="D13" location="Information!B61" display="Year 5 GP Assistantship"/>
    <hyperlink ref="D5" location="Information!B3" display="Yr 1 Clin Skills Spring (Tue or Fri)"/>
  </hyperlinks>
  <pageMargins left="0.708661417322835" right="0.708661417322835" top="0.748031496062992" bottom="0.748031496062992" header="0.31496062992126" footer="0.31496062992126"/>
  <pageSetup paperSize="9" pageOrder="overThenDown" orientation="landscape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>Queens University Belfast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Availability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louisesands</cp:lastModifiedBy>
  <dcterms:created xsi:type="dcterms:W3CDTF">2018-04-18T10:21:00Z</dcterms:created>
  <cp:lastPrinted>2018-04-28T11:39:00Z</cp:lastPrinted>
  <dcterms:modified xsi:type="dcterms:W3CDTF">2021-05-19T14:15:19Z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